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365" windowWidth="14685" windowHeight="7845" activeTab="1"/>
  </bookViews>
  <sheets>
    <sheet name="ОТЧЕТ ДОХОДЫ 3 кв.2016" sheetId="1" r:id="rId1"/>
    <sheet name="ОТЧЕТ РАСХОДЫ 3 кв.2016" sheetId="2" r:id="rId2"/>
    <sheet name="ОТЧЕТ РАСХ(2 кв)" sheetId="3" r:id="rId3"/>
    <sheet name="ОТЧЕТ РАСХ(2 кв)В.Н.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<sst xmlns="http://schemas.openxmlformats.org/spreadsheetml/2006/main" count="2950" uniqueCount="638">
  <si>
    <t>№ п/п</t>
  </si>
  <si>
    <t>ИСТОЧНИКИ ДОХОДОВ</t>
  </si>
  <si>
    <t>2.1</t>
  </si>
  <si>
    <t>ВСЕГО  ДОХОДОВ</t>
  </si>
  <si>
    <t>( тыс. руб)</t>
  </si>
  <si>
    <t>1.1.</t>
  </si>
  <si>
    <t>20203024030000151</t>
  </si>
  <si>
    <t>20203027030100151</t>
  </si>
  <si>
    <t>20203027030200151</t>
  </si>
  <si>
    <t>20203024030100151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</si>
  <si>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</si>
  <si>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</si>
  <si>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%</t>
  </si>
  <si>
    <t>300</t>
  </si>
  <si>
    <t>код  бюджетной классификации Российской Федерации</t>
  </si>
  <si>
    <t>главного администратора</t>
  </si>
  <si>
    <t>доходов  бюджета МО МО № 78</t>
  </si>
  <si>
    <t>I</t>
  </si>
  <si>
    <t>10000000000000000</t>
  </si>
  <si>
    <t xml:space="preserve">1. </t>
  </si>
  <si>
    <t>10500000000000000</t>
  </si>
  <si>
    <t>НАЛОГИ НА СОВОКУПНЫЙ ДОХОД</t>
  </si>
  <si>
    <t>1.1</t>
  </si>
  <si>
    <t>10501000000000110</t>
  </si>
  <si>
    <t xml:space="preserve">Налог, взимаемый в связи с применением упрощенной системы налогообложения </t>
  </si>
  <si>
    <t>1.1.1</t>
  </si>
  <si>
    <t>10501011010000110</t>
  </si>
  <si>
    <t>Налог, взимаемый с налогоплательщиков, выбравших в качестве объекта налогообложения доходы</t>
  </si>
  <si>
    <t>1.1.2.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</si>
  <si>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</si>
  <si>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</si>
  <si>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</si>
  <si>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</si>
  <si>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</si>
  <si>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1.1.4.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</si>
  <si>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</si>
  <si>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</si>
  <si>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</si>
  <si>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</si>
  <si>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Минимальный налог, зачисляемый в бюджеты субъектов Российской Федерации</t>
  </si>
  <si>
    <t>1.2.</t>
  </si>
  <si>
    <t>10502000020000110</t>
  </si>
  <si>
    <t>Единый налог на вмененный доход  для отдельных видов деятельности</t>
  </si>
  <si>
    <t>1.2.1.</t>
  </si>
  <si>
    <t>10502010020000110</t>
  </si>
  <si>
    <t>1.2.2.</t>
  </si>
  <si>
    <t>10502020020000110</t>
  </si>
  <si>
    <t>Единый налог на вмененный доход  для отдельных видов деятельности (за налоговые периоды, истекшие  до 1 января 2011 года)</t>
  </si>
  <si>
    <t xml:space="preserve">2. </t>
  </si>
  <si>
    <t>10600000000000000</t>
  </si>
  <si>
    <t>НАЛОГИ НА ИМУЩЕСТВО</t>
  </si>
  <si>
    <t>10601010030000110</t>
  </si>
  <si>
    <t>3.</t>
  </si>
  <si>
    <t>10900000000000000</t>
  </si>
  <si>
    <t>ЗАДОЛЖЕННОСТЬ И ПЕРЕРАСЧЕТЫ ПО ОТМЕНЕННЫМ НАЛОГАМ, СБОРАМ И ИНЫМ ОБЯЗАТЕЛЬНЫМ ПЛАТЕЖАМ</t>
  </si>
  <si>
    <t>3.1.</t>
  </si>
  <si>
    <t>10904000000000110</t>
  </si>
  <si>
    <t>Налоги на имущество</t>
  </si>
  <si>
    <t>3.1.1.</t>
  </si>
  <si>
    <t>10904040010000110</t>
  </si>
  <si>
    <t>Налог с имущества, переходящего в порядке наследования или дарения</t>
  </si>
  <si>
    <t>4.</t>
  </si>
  <si>
    <t>4.1.</t>
  </si>
  <si>
    <t>4.1.1</t>
  </si>
  <si>
    <t>4.2.</t>
  </si>
  <si>
    <t>4.2.1.</t>
  </si>
  <si>
    <t>5.</t>
  </si>
  <si>
    <t>5.1.</t>
  </si>
  <si>
    <t>5.1.1</t>
  </si>
  <si>
    <t>6.</t>
  </si>
  <si>
    <t>6.1.</t>
  </si>
  <si>
    <t>7.</t>
  </si>
  <si>
    <t>11600000000000000</t>
  </si>
  <si>
    <t>ШТРАФЫ,САНКЦИИ,ВОЗМЕЩЕНИЕ УЩЕРБА</t>
  </si>
  <si>
    <t>7.1.</t>
  </si>
  <si>
    <t>182, 188</t>
  </si>
  <si>
    <t>11606000010000140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</si>
  <si>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</si>
  <si>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</si>
  <si>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Прочие поступления от денежных взысканий(штрафов) и иных сумм в возмещение ущерба</t>
  </si>
  <si>
    <t>11690030030000140</t>
  </si>
  <si>
    <t>11690030030100140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</si>
  <si>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</t>
  </si>
  <si>
    <t>806</t>
  </si>
  <si>
    <t>807</t>
  </si>
  <si>
    <t>863</t>
  </si>
  <si>
    <t>11690030030200140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</si>
  <si>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</si>
  <si>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8.</t>
  </si>
  <si>
    <t>8.1.</t>
  </si>
  <si>
    <t>8.2.</t>
  </si>
  <si>
    <t>II.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</si>
  <si>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</si>
  <si>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</si>
  <si>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</si>
  <si>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</si>
  <si>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20201999000000151</t>
  </si>
  <si>
    <t xml:space="preserve">Прочие дотации </t>
  </si>
  <si>
    <t>1.1.1.</t>
  </si>
  <si>
    <t>20201999030000151</t>
  </si>
  <si>
    <t xml:space="preserve">1.2. </t>
  </si>
  <si>
    <t>20203000000000151</t>
  </si>
  <si>
    <t>Субвенции бюджетам субъектов Российской Федерации  и муниципальных образований</t>
  </si>
  <si>
    <t>1.3.1.</t>
  </si>
  <si>
    <t>1.3.1.1.</t>
  </si>
  <si>
    <t>20203024030200151</t>
  </si>
  <si>
    <t>1.3.2.</t>
  </si>
  <si>
    <t>20203027030000151</t>
  </si>
  <si>
    <t>1.3.2.1.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</si>
  <si>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</si>
  <si>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1.3.2.2.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</si>
  <si>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</si>
  <si>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</t>
  </si>
  <si>
    <t>тыс.руб.</t>
  </si>
  <si>
    <t>Приложение 1</t>
  </si>
  <si>
    <t>к Постановлению</t>
  </si>
  <si>
    <t>Местной администрации</t>
  </si>
  <si>
    <t>МО МО № 78</t>
  </si>
  <si>
    <t>Наименование   статей</t>
  </si>
  <si>
    <t>Код ГРБС</t>
  </si>
  <si>
    <t>Код разде-ла, подраздела</t>
  </si>
  <si>
    <t>Код целевой статьи</t>
  </si>
  <si>
    <t>Код вида расхо-дов</t>
  </si>
  <si>
    <t>Код эко-номической статьи</t>
  </si>
  <si>
    <t>978</t>
  </si>
  <si>
    <t>1.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</si>
  <si>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</si>
  <si>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</si>
  <si>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</si>
  <si>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</si>
  <si>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Главы Муниципального образования</t>
  </si>
  <si>
    <t>1.1.1.1</t>
  </si>
  <si>
    <t>Оплата труда и начисления на оплату труда</t>
  </si>
  <si>
    <t>121</t>
  </si>
  <si>
    <t>210</t>
  </si>
  <si>
    <t>1.1.1.1.1</t>
  </si>
  <si>
    <t>Заработная плата</t>
  </si>
  <si>
    <t>211</t>
  </si>
  <si>
    <t>1.1.1.1.2</t>
  </si>
  <si>
    <t xml:space="preserve">Начисления на оплату труда </t>
  </si>
  <si>
    <t>213</t>
  </si>
  <si>
    <t>0103</t>
  </si>
  <si>
    <t>Компенсации депутатам Муниципального Совета, осуществляющим свои полномочия на непостоянной основе расходов в связи с осуществлением  ими своих мандатов</t>
  </si>
  <si>
    <t>1.2.2.1</t>
  </si>
  <si>
    <t>Оплата работ, услуг</t>
  </si>
  <si>
    <t>220</t>
  </si>
  <si>
    <t>1.2.2.1.1</t>
  </si>
  <si>
    <t xml:space="preserve">Прочие работы, услуги </t>
  </si>
  <si>
    <t>226</t>
  </si>
  <si>
    <t>1.2.3.</t>
  </si>
  <si>
    <t>1.2.3.1</t>
  </si>
  <si>
    <t>1.2.3.1.1</t>
  </si>
  <si>
    <t>1.2.3.1.2</t>
  </si>
  <si>
    <t>Услуги связи</t>
  </si>
  <si>
    <t>242</t>
  </si>
  <si>
    <t>221</t>
  </si>
  <si>
    <t>Работы, услуги по содержанию имущества</t>
  </si>
  <si>
    <t>244</t>
  </si>
  <si>
    <t>225</t>
  </si>
  <si>
    <t>Прочие работы, услуги</t>
  </si>
  <si>
    <t>Прочие расходы</t>
  </si>
  <si>
    <t>852</t>
  </si>
  <si>
    <t>290</t>
  </si>
  <si>
    <t>Поступление нефинансовых активов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</si>
  <si>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</si>
  <si>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</si>
  <si>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</si>
  <si>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</si>
  <si>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1.3.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</si>
  <si>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</si>
  <si>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</si>
  <si>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Расходы на содержание Главы Местной администрации</t>
  </si>
  <si>
    <t>1.3.1.1.1</t>
  </si>
  <si>
    <t>1.3.1.1.2</t>
  </si>
  <si>
    <t>1.3.2.1</t>
  </si>
  <si>
    <t>1.3.2.1.1</t>
  </si>
  <si>
    <t>1.3.2.1.2</t>
  </si>
  <si>
    <t>240</t>
  </si>
  <si>
    <t>Транспортные услуги</t>
  </si>
  <si>
    <t>222</t>
  </si>
  <si>
    <t>Коммунальные услуги</t>
  </si>
  <si>
    <t>223</t>
  </si>
  <si>
    <t>851</t>
  </si>
  <si>
    <t>1.3.4.</t>
  </si>
  <si>
    <t>Расходы на выполнение государственного  полномочия по составлению протоколов об административных правонарушениях</t>
  </si>
  <si>
    <t>1.3.4.1.</t>
  </si>
  <si>
    <t>1.3.4.1.1.</t>
  </si>
  <si>
    <t>1.4.</t>
  </si>
  <si>
    <t>ДРУГИЕ ОБЩЕГОСУДАРСТВЕННЫЕ ВОПРОСЫ</t>
  </si>
  <si>
    <t>0113</t>
  </si>
  <si>
    <t>1.4.1.</t>
  </si>
  <si>
    <t>1.4.1.1.</t>
  </si>
  <si>
    <t>1.4.2.</t>
  </si>
  <si>
    <t>1.5.2.1.</t>
  </si>
  <si>
    <t>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</si>
  <si>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</si>
  <si>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</si>
  <si>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</si>
  <si>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</si>
  <si>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2.1.1. </t>
  </si>
  <si>
    <t>110</t>
  </si>
  <si>
    <t>111</t>
  </si>
  <si>
    <t xml:space="preserve">2.1.2. </t>
  </si>
  <si>
    <t>2.1.2.1.</t>
  </si>
  <si>
    <t>2.1.2.1.1.</t>
  </si>
  <si>
    <t>НАЦИОНАЛЬНАЯ ЭКОНОМИКА</t>
  </si>
  <si>
    <t>0400</t>
  </si>
  <si>
    <t>0401</t>
  </si>
  <si>
    <t>ЖИЛИЩНО-КОММУНАЛЬНОЕ   ХОЗЯЙСТВО</t>
  </si>
  <si>
    <t>0500</t>
  </si>
  <si>
    <t>БЛАГОУСТРОЙСТВО</t>
  </si>
  <si>
    <t>0503</t>
  </si>
  <si>
    <t>4.1.1.1.</t>
  </si>
  <si>
    <t>4.1.2</t>
  </si>
  <si>
    <t>4.1.2.1.</t>
  </si>
  <si>
    <t>4.1.2.1.1</t>
  </si>
  <si>
    <t>4.1.3</t>
  </si>
  <si>
    <t>4.1.3.1.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</si>
  <si>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</si>
  <si>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</si>
  <si>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</si>
  <si>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</si>
  <si>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5.1.1.1.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</si>
  <si>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</si>
  <si>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</si>
  <si>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</si>
  <si>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</si>
  <si>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КУЛЬТУРА И КИНЕМАТОГРАФИЯ </t>
  </si>
  <si>
    <t>0800</t>
  </si>
  <si>
    <t>КУЛЬТУРА</t>
  </si>
  <si>
    <t>0801</t>
  </si>
  <si>
    <t>6.1.1.</t>
  </si>
  <si>
    <t>6.1.1.1.1</t>
  </si>
  <si>
    <t>СОЦИАЛЬНАЯ   ПОЛИТИКА</t>
  </si>
  <si>
    <t>1000</t>
  </si>
  <si>
    <t>СОЦИАЛЬНОЕ  ОБЕСПЕЧЕНИЕ НАСЕЛЕНИЯ</t>
  </si>
  <si>
    <t>1003</t>
  </si>
  <si>
    <t>7.1.1.</t>
  </si>
  <si>
    <t>Расходы на предоставление доплат к пенсии лицам, замещавшим муниципальные должности и должности муниципальной службы</t>
  </si>
  <si>
    <t>Пенсии, пособия, выплачиваемые организациями сектора государственного управления</t>
  </si>
  <si>
    <t>263</t>
  </si>
  <si>
    <t>ОХРАНА СЕМЬИ И ДЕТСТВА</t>
  </si>
  <si>
    <t>1004</t>
  </si>
  <si>
    <t>Прочие выплаты</t>
  </si>
  <si>
    <t>212</t>
  </si>
  <si>
    <t>Пособия по социальной помощи населению</t>
  </si>
  <si>
    <t>262</t>
  </si>
  <si>
    <t>ФИЗИЧЕСКАЯ КУЛЬТУРА И СПОРТ</t>
  </si>
  <si>
    <t>1100</t>
  </si>
  <si>
    <t xml:space="preserve"> ФИЗИЧЕСКАЯ КУЛЬТУРА </t>
  </si>
  <si>
    <t>1101</t>
  </si>
  <si>
    <t>8.1.1.</t>
  </si>
  <si>
    <t>8.1.1.1.</t>
  </si>
  <si>
    <t>9.</t>
  </si>
  <si>
    <t>9.1.</t>
  </si>
  <si>
    <t>9.1.1.1.</t>
  </si>
  <si>
    <t>ВСЕГО   РАСХОДОВ</t>
  </si>
  <si>
    <t>Приложение 2</t>
  </si>
  <si>
    <t xml:space="preserve">Сумма </t>
  </si>
  <si>
    <t>НАЛОГОВЫЕ И НЕНАЛОГОВЫЕ ДОХОДЫ</t>
  </si>
  <si>
    <t>Налог, взимаемый в связи с применением патентной системы налогообложения</t>
  </si>
  <si>
    <t>без субвенций</t>
  </si>
  <si>
    <t>886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</si>
  <si>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 </t>
  </si>
  <si>
    <t>Расходы на содержание и обеспечение деятельности представительного органа местного самоуправления</t>
  </si>
  <si>
    <t>122</t>
  </si>
  <si>
    <t>1.2.3.2</t>
  </si>
  <si>
    <t>1.2.3.2.1</t>
  </si>
  <si>
    <t>1.2.3.2.2</t>
  </si>
  <si>
    <t>1.2.3.2.3</t>
  </si>
  <si>
    <t>1.2.3.2.4</t>
  </si>
  <si>
    <t>1.2.3.3</t>
  </si>
  <si>
    <t>120</t>
  </si>
  <si>
    <t>Расходы на содержание  обеспечение деятельности местной администрации по решению вопросов местного значения</t>
  </si>
  <si>
    <t>1.3.2.1.3</t>
  </si>
  <si>
    <t>1.3.2.2</t>
  </si>
  <si>
    <t>1.3.2.2.1</t>
  </si>
  <si>
    <t>1.3.2.2.2</t>
  </si>
  <si>
    <t>1.3.2.2.3</t>
  </si>
  <si>
    <t>1.3.2.2.4</t>
  </si>
  <si>
    <t>1.3.2.2.5</t>
  </si>
  <si>
    <t>1.3.2.2.6</t>
  </si>
  <si>
    <t>1.3.2.2.7</t>
  </si>
  <si>
    <t>1.3.2.2.8</t>
  </si>
  <si>
    <t>1.3.2.3.</t>
  </si>
  <si>
    <t>1.3.2.4</t>
  </si>
  <si>
    <t>200</t>
  </si>
  <si>
    <t>1.5.</t>
  </si>
  <si>
    <t>1.5.1.</t>
  </si>
  <si>
    <t>1.5.1.1.</t>
  </si>
  <si>
    <t>ОБЩЕЭКОНОМИЧЕСКИЕ ВОПРОСЫ</t>
  </si>
  <si>
    <t>3.1.1.1.1</t>
  </si>
  <si>
    <t>312</t>
  </si>
  <si>
    <t>313</t>
  </si>
  <si>
    <t>1.2.3.4</t>
  </si>
  <si>
    <t xml:space="preserve">                МУНИЦИПАЛЬНОГО  ОБРАЗОВАНИЯ     МУНИЦИПАЛЬНЫЙ  ОКРУГ №78 </t>
  </si>
  <si>
    <t>исполнения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</si>
  <si>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</si>
  <si>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</si>
  <si>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123</t>
  </si>
  <si>
    <t>853</t>
  </si>
  <si>
    <t>1.2.3.5</t>
  </si>
  <si>
    <t>1.2.3.3.1</t>
  </si>
  <si>
    <t>1.2.3.3.2</t>
  </si>
  <si>
    <t>Резервные фонды</t>
  </si>
  <si>
    <t>0111</t>
  </si>
  <si>
    <t>Резервный фонд местной администрации</t>
  </si>
  <si>
    <t>870</t>
  </si>
  <si>
    <t>Муниципальная программа "Проведение подготовки и обучения неработающего населения способам защиты и действиям в условиях ЧС"</t>
  </si>
  <si>
    <t>2.1.1.1.</t>
  </si>
  <si>
    <t>2.1.1.1.1.</t>
  </si>
  <si>
    <t>2.1.1.1.2.</t>
  </si>
  <si>
    <t>Муниципальная программа "Участие в профилактике  терроризма и экстремизма, ликвидация последствий  проявления терроризма и экстремизма на территории муниципального образования"</t>
  </si>
  <si>
    <t xml:space="preserve">Муниципальная программа "Организация временного трудоустройства несовершеннолетних в возрасте от 14 до 18 лет в свободное от учебы время" </t>
  </si>
  <si>
    <t>Муниципальная программа "Благоустройство  придомовых и дворовых территорий"</t>
  </si>
  <si>
    <t>4.1.1.1.1</t>
  </si>
  <si>
    <t>Муниципальная программа "Озеленение территории муниципального образования"</t>
  </si>
  <si>
    <t>Муниципальная программа "Прочие мероприятия в области благоустройства"</t>
  </si>
  <si>
    <t>4.1.3.1.1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</si>
  <si>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</si>
  <si>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</si>
  <si>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</si>
  <si>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</si>
  <si>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"Участие в мероприятиях по охране окружающей среды в границах муниципального образования"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</si>
  <si>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 муниципальных служащих и работников муниципальных учреждений</t>
  </si>
  <si>
    <t>6.1.1.1.</t>
  </si>
  <si>
    <t>6.2.</t>
  </si>
  <si>
    <t>6.2.1.</t>
  </si>
  <si>
    <t>Расходы на содержание и обеспечение деятельности муниципального  казенного учреждения "Муниципальный Центр - 78"</t>
  </si>
  <si>
    <t>6.2.1.1.</t>
  </si>
  <si>
    <t>6.2.1.1.1</t>
  </si>
  <si>
    <t>6.2.1.1.2</t>
  </si>
  <si>
    <t>6.2.1.2.</t>
  </si>
  <si>
    <t>6.2.1.2.1</t>
  </si>
  <si>
    <t>6.2.1.2.2</t>
  </si>
  <si>
    <t>6.2.1.2.3</t>
  </si>
  <si>
    <t>6.2.1.2.4</t>
  </si>
  <si>
    <t>6.2.1.2.5</t>
  </si>
  <si>
    <t>6.2.1.2.6</t>
  </si>
  <si>
    <t>6.2.1.2.7</t>
  </si>
  <si>
    <t>6.2.1.3.</t>
  </si>
  <si>
    <t>6.2.1.4.</t>
  </si>
  <si>
    <t>6.2.1.4.1</t>
  </si>
  <si>
    <t>6.2.1.4.2</t>
  </si>
  <si>
    <t>6.2.1.4.3</t>
  </si>
  <si>
    <t>6.2.2.</t>
  </si>
  <si>
    <t>Муниципальная программа "Военно-патриотическое воспитание молодежи"</t>
  </si>
  <si>
    <t>6.2.2.1</t>
  </si>
  <si>
    <t>6.2.2.2</t>
  </si>
  <si>
    <t>6.2.2.3</t>
  </si>
  <si>
    <t>6.2.3.</t>
  </si>
  <si>
    <t>Муниципальная программа "Организация и проведение досуговых мероприятий для детей и подростков, проживающих на территории муниципального образования"</t>
  </si>
  <si>
    <t>6.2.3.2.</t>
  </si>
  <si>
    <t>Муниципальная программа " Участие в деятельности по профилактике наркомании и табакокурения на территории муниципального образования"</t>
  </si>
  <si>
    <t>6.3.</t>
  </si>
  <si>
    <t>6.3.1.</t>
  </si>
  <si>
    <t>6.3.1.1.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</si>
  <si>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</si>
  <si>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7.1.1.1</t>
  </si>
  <si>
    <t>7.1.2.</t>
  </si>
  <si>
    <t>Муниципальная программа  "Реализация муниципальной социальной программы  - поздравления юбиляров"</t>
  </si>
  <si>
    <t>7.1.2.1</t>
  </si>
  <si>
    <t>7.1.3.</t>
  </si>
  <si>
    <t>Муниципальная программа "Организация и проведение мероприятий по сохранению и развитию местных традиций и обрядов"</t>
  </si>
  <si>
    <t>7.1.3.1</t>
  </si>
  <si>
    <t>8.2.1.</t>
  </si>
  <si>
    <t>8.2.2.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</si>
  <si>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</si>
  <si>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</si>
  <si>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323</t>
  </si>
  <si>
    <t>9.1.1.</t>
  </si>
  <si>
    <t>Муниципальная программа «Расходы для создания условий для развития на территории муниципального образования массовой физической культуры и спорта»</t>
  </si>
  <si>
    <t>10504030020000110</t>
  </si>
  <si>
    <t>806-808, 815,820, 824,825, 863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</si>
  <si>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</si>
  <si>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</si>
  <si>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0020100010</t>
  </si>
  <si>
    <t>129</t>
  </si>
  <si>
    <t>Расходы на содержание  депутатов Муниципального Совета, осуществляющих свою деятельность на постоянной основе</t>
  </si>
  <si>
    <t>0020200020</t>
  </si>
  <si>
    <t>1.2.1.1</t>
  </si>
  <si>
    <t>1.2.1.2</t>
  </si>
  <si>
    <t>0020300020</t>
  </si>
  <si>
    <t>0020400020</t>
  </si>
  <si>
    <t>1.2.3.3.3</t>
  </si>
  <si>
    <t>1.2.3.3.4</t>
  </si>
  <si>
    <t>1.2.4.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</si>
  <si>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</si>
  <si>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0020500440</t>
  </si>
  <si>
    <t>1.2.4.1.</t>
  </si>
  <si>
    <t>0020600030</t>
  </si>
  <si>
    <t>0020700040</t>
  </si>
  <si>
    <t>1.3.2.3.1</t>
  </si>
  <si>
    <t>1.3.2.3.2</t>
  </si>
  <si>
    <t>1.3.2.3.3</t>
  </si>
  <si>
    <t>1.3.2.3.4</t>
  </si>
  <si>
    <t>1.3.2.5</t>
  </si>
  <si>
    <t>09208G0100</t>
  </si>
  <si>
    <t>1.3.5.</t>
  </si>
  <si>
    <t xml:space="preserve"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 </t>
  </si>
  <si>
    <t>00209G0850</t>
  </si>
  <si>
    <t>1.3.5.1</t>
  </si>
  <si>
    <t>1.3.5.1.1</t>
  </si>
  <si>
    <t>1.3.5.1.2</t>
  </si>
  <si>
    <t>1.3.5.1.3</t>
  </si>
  <si>
    <t>1.3.5.2</t>
  </si>
  <si>
    <t>1.3.5.2.1</t>
  </si>
  <si>
    <t>1.3.5.2.2</t>
  </si>
  <si>
    <t>1.3.5.2.3</t>
  </si>
  <si>
    <t>1.3.5.3</t>
  </si>
  <si>
    <t>1.3.5.3.1</t>
  </si>
  <si>
    <t>0700000060</t>
  </si>
  <si>
    <t>Муниципальная программа "Осуществление защиты прав потребителей"</t>
  </si>
  <si>
    <t>7950100070</t>
  </si>
  <si>
    <t>Муниципальная программа "Организация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</si>
  <si>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7950200070</t>
  </si>
  <si>
    <t>7950300090</t>
  </si>
  <si>
    <t>7950400520</t>
  </si>
  <si>
    <t>7950500120</t>
  </si>
  <si>
    <t>3.1.1.1.</t>
  </si>
  <si>
    <t>3.1.2.</t>
  </si>
  <si>
    <t xml:space="preserve">Муниципальная программа "Содействие развитию малого бизнеса на территории муниципального образования" </t>
  </si>
  <si>
    <t>7950600120</t>
  </si>
  <si>
    <t>3.1.2.1.</t>
  </si>
  <si>
    <t>3.1.2.1.1</t>
  </si>
  <si>
    <t>7950700130</t>
  </si>
  <si>
    <t>7950800150</t>
  </si>
  <si>
    <t>7950900160</t>
  </si>
  <si>
    <t>7951000170</t>
  </si>
  <si>
    <t>5.1.1.2.</t>
  </si>
  <si>
    <t>4280000180</t>
  </si>
  <si>
    <t>4310000460</t>
  </si>
  <si>
    <t>119</t>
  </si>
  <si>
    <t>7951100190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</si>
  <si>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образования"</t>
  </si>
  <si>
    <t>7951200490</t>
  </si>
  <si>
    <t>6.2.3.1</t>
  </si>
  <si>
    <t>6.2.3.2</t>
  </si>
  <si>
    <t>6.2.4.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</si>
  <si>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</si>
  <si>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7951300510</t>
  </si>
  <si>
    <t>6.2.4.1</t>
  </si>
  <si>
    <t>6.2.5.</t>
  </si>
  <si>
    <t>7951400530</t>
  </si>
  <si>
    <t>6.2.5.1</t>
  </si>
  <si>
    <t>7951500560</t>
  </si>
  <si>
    <t xml:space="preserve">  Муниципальная программа  "Организация и проведение досуговых мероприятий для жителей муниципального образования"</t>
  </si>
  <si>
    <t>7951600560</t>
  </si>
  <si>
    <t>7951700200</t>
  </si>
  <si>
    <t>7951800210</t>
  </si>
  <si>
    <t>7951900320</t>
  </si>
  <si>
    <t>5050000230</t>
  </si>
  <si>
    <t>51180G0860</t>
  </si>
  <si>
    <t>8.2.1.1</t>
  </si>
  <si>
    <t>51180G0870</t>
  </si>
  <si>
    <t>8.2.2.1.</t>
  </si>
  <si>
    <t>7952000240</t>
  </si>
  <si>
    <t>9.1.1.2.</t>
  </si>
  <si>
    <t>9.1.1.3.</t>
  </si>
  <si>
    <t>10.</t>
  </si>
  <si>
    <t>СРЕДСТВА МАССОВОЙ ИНФОРМАЦИИ</t>
  </si>
  <si>
    <t>1200</t>
  </si>
  <si>
    <t>10.1.</t>
  </si>
  <si>
    <t>Периодическая печать и издательства</t>
  </si>
  <si>
    <t>1202</t>
  </si>
  <si>
    <t>10.1.1.</t>
  </si>
  <si>
    <t>Муниципальная программа "Выпуск и распространение газеты "Ваш муниципальный", опубликование муниципальных правовых актов, иной информации"</t>
  </si>
  <si>
    <t>7952100250</t>
  </si>
  <si>
    <t>10.1.1.1</t>
  </si>
  <si>
    <t>от 07.04.2016 № 32 -А</t>
  </si>
  <si>
    <t xml:space="preserve">                                                 ОБ  ИСПОЛНЕНИИ  РАСХОДНОЙ ЧАСТИ</t>
  </si>
  <si>
    <t xml:space="preserve">                                                          ОТЧЕТ</t>
  </si>
  <si>
    <t xml:space="preserve">                                                            МЕСТНОГО БЮДЖЕТА</t>
  </si>
  <si>
    <t>6.2.2.4</t>
  </si>
  <si>
    <t>ИТОГО:</t>
  </si>
  <si>
    <t xml:space="preserve">                                                         за 1 п/г  2016 года</t>
  </si>
  <si>
    <t xml:space="preserve">%        испол нения к п/годию  </t>
  </si>
  <si>
    <t xml:space="preserve">%        испол нения к году </t>
  </si>
  <si>
    <t>Бюджет года</t>
  </si>
  <si>
    <t>Бюджет I п/г</t>
  </si>
  <si>
    <t>Исполнение за п/годие</t>
  </si>
  <si>
    <t>Муниципальный Совет МО МО № 78 (886)</t>
  </si>
  <si>
    <t>МЕСТНАЯ АДМИНИСТРАЦИЯ МО МО   № 78 (978)</t>
  </si>
  <si>
    <t>от___________№ ______</t>
  </si>
  <si>
    <t>Ожидаемое исполнение бюджета за 2 полугодие</t>
  </si>
  <si>
    <t>Бюджет года по бюдж.росп. От 30.06.16</t>
  </si>
  <si>
    <t>(тыс.руб.)</t>
  </si>
  <si>
    <t xml:space="preserve"> % исполнения за 9 месяцев </t>
  </si>
  <si>
    <t>1.1.1.1.</t>
  </si>
  <si>
    <t>1.1.1.1.1.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</si>
  <si>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</si>
  <si>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</si>
  <si>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</si>
  <si>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1.1.2.1.</t>
  </si>
  <si>
    <t>1.1.2.1.1</t>
  </si>
  <si>
    <t>1.1.2.2.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</si>
  <si>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</si>
  <si>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1.1.2.2.1</t>
  </si>
  <si>
    <t>Социальное обеспечение и иные  выплаты населению</t>
  </si>
  <si>
    <t>1.1.2.3.</t>
  </si>
  <si>
    <t>1.1.2.3.1.</t>
  </si>
  <si>
    <t>1.1.2.3.2.</t>
  </si>
  <si>
    <t>Закупка товаров, работ и услуг для государственных (муниципальных) нужд</t>
  </si>
  <si>
    <t>1.1.2.3.3.</t>
  </si>
  <si>
    <t>Иные бюджетные ассигнования</t>
  </si>
  <si>
    <t>800</t>
  </si>
  <si>
    <t>1.1.2.4.</t>
  </si>
  <si>
    <t>1.1.2.4.1</t>
  </si>
  <si>
    <t>2.1.1.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</si>
  <si>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</si>
  <si>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2.1.1.2.</t>
  </si>
  <si>
    <t>Расходы на содержание и обеспечение деятельности местной администрации по решению вопросов местного значения</t>
  </si>
  <si>
    <t>2.1.1.2.1.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</si>
  <si>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</si>
  <si>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2.1.1.2.2.</t>
  </si>
  <si>
    <t>2.1.1.2.3.</t>
  </si>
  <si>
    <t>2.1.1.3.</t>
  </si>
  <si>
    <t>Расходы на выполнение государственного  полномочия по составлению протоколов об административных правонарушениях за счет субвенций из бюджета Санкт-Петербурга</t>
  </si>
  <si>
    <t>2.1.1.3.1.</t>
  </si>
  <si>
    <t>2.1.1.4.</t>
  </si>
  <si>
    <t>2.1.1.4.1.</t>
  </si>
  <si>
    <t>2.1.1.4.1.1</t>
  </si>
  <si>
    <t>Закупка товаров, работ, услуг для государственных (муниципальных) нужд</t>
  </si>
  <si>
    <t>2.1.2.</t>
  </si>
  <si>
    <t>2.1.2.1</t>
  </si>
  <si>
    <t>2.1.2.1.1</t>
  </si>
  <si>
    <t>2.1.3.</t>
  </si>
  <si>
    <t>2.1.3.1</t>
  </si>
  <si>
    <t>2.1.3.1.1</t>
  </si>
  <si>
    <t>2.1.3.2</t>
  </si>
  <si>
    <t>2.1.3.2.1</t>
  </si>
  <si>
    <t>2.2.</t>
  </si>
  <si>
    <t>2.2.1</t>
  </si>
  <si>
    <t>2.2.1.1</t>
  </si>
  <si>
    <t>2.2.1.1.1</t>
  </si>
  <si>
    <t>2.2.1.2</t>
  </si>
  <si>
    <t>2.2.1.2.1</t>
  </si>
  <si>
    <t>2.3.</t>
  </si>
  <si>
    <t>2.3.1.</t>
  </si>
  <si>
    <t>2.3.1.1.</t>
  </si>
  <si>
    <t>2.3.1.1.1.</t>
  </si>
  <si>
    <t>795050120</t>
  </si>
  <si>
    <t>2.3.1.2.</t>
  </si>
  <si>
    <t>2.3.1.2.1.</t>
  </si>
  <si>
    <t>2.4.</t>
  </si>
  <si>
    <t>ЖИЛИЩНО-КОММУНАЛЬНОЕ ХОЗЯЙСТВО</t>
  </si>
  <si>
    <t>2.4.1.</t>
  </si>
  <si>
    <t>2.4.1.1.</t>
  </si>
  <si>
    <t>2.4.1.1.1.</t>
  </si>
  <si>
    <t>2.4.1.2.</t>
  </si>
  <si>
    <t>2.4.1.2.1.</t>
  </si>
  <si>
    <t>2.4.1.3.</t>
  </si>
  <si>
    <t>2.4.1.3.1.</t>
  </si>
  <si>
    <t>2.5.</t>
  </si>
  <si>
    <t>2.5.1.</t>
  </si>
  <si>
    <t>2.5.1.1.</t>
  </si>
  <si>
    <t>2.5.1.1.1.</t>
  </si>
  <si>
    <t>2.6.</t>
  </si>
  <si>
    <t>2.6.1.</t>
  </si>
  <si>
    <t>2.6.1.1.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</si>
  <si>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</si>
  <si>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2.6.1.1.1.</t>
  </si>
  <si>
    <t>2.6.2.</t>
  </si>
  <si>
    <t>2.6.2.1.</t>
  </si>
  <si>
    <t>Расходы на  содержание и обеспечение деятельности муниципального казенного учреждения "МЦ  78"</t>
  </si>
  <si>
    <t>2.6.2.1.1</t>
  </si>
  <si>
    <t>2.6.2.1.2</t>
  </si>
  <si>
    <t>2.6.2.1.3</t>
  </si>
  <si>
    <t>2.6.2.2.</t>
  </si>
  <si>
    <t>2.6.2.2.1</t>
  </si>
  <si>
    <t>2.6.2.3.</t>
  </si>
  <si>
    <t>2.6.2.3.1</t>
  </si>
  <si>
    <t>2.6.2.4.</t>
  </si>
  <si>
    <t>2.6.2.4.1</t>
  </si>
  <si>
    <t>2.6.2.5.</t>
  </si>
  <si>
    <t>2.6.2.5.1</t>
  </si>
  <si>
    <t>2.6.3.</t>
  </si>
  <si>
    <t>2.6.3.1.</t>
  </si>
  <si>
    <t>2.6.3.1.1</t>
  </si>
  <si>
    <t>2.7.</t>
  </si>
  <si>
    <t>2.7.1.</t>
  </si>
  <si>
    <t xml:space="preserve">Культура </t>
  </si>
  <si>
    <t>2.7.1.1.</t>
  </si>
  <si>
    <t>2.7.1.1.1</t>
  </si>
  <si>
    <t>2.7.1.2.</t>
  </si>
  <si>
    <t>2.7.1.2.1</t>
  </si>
  <si>
    <t>2.7.1.3.</t>
  </si>
  <si>
    <t>2.7.1.3.1</t>
  </si>
  <si>
    <t>2.7.1.4.</t>
  </si>
  <si>
    <t>2.7.1.4.1</t>
  </si>
  <si>
    <t>2.8.</t>
  </si>
  <si>
    <t>СОЦИАЛЬНАЯ ПОЛИТИКА</t>
  </si>
  <si>
    <t>2.8.1.</t>
  </si>
  <si>
    <t>СОЦИАЛЬНОЕ ОБЕСПЕЧЕНИЕ НАСЕЛЕНИЯ</t>
  </si>
  <si>
    <t>2.8.1.1.</t>
  </si>
  <si>
    <t>2.8.1.1.1</t>
  </si>
  <si>
    <t>Социальное обеспечение  и иные выплаты населению</t>
  </si>
  <si>
    <t>2.8.2.</t>
  </si>
  <si>
    <t>2.8.2.1.</t>
  </si>
  <si>
    <t>2.8.2.1.1</t>
  </si>
  <si>
    <t>2.8.2.2.</t>
  </si>
  <si>
    <t>2.8.2.2.1</t>
  </si>
  <si>
    <t>2.9.</t>
  </si>
  <si>
    <t>2.9.1</t>
  </si>
  <si>
    <t>2.9.1.1</t>
  </si>
  <si>
    <t>Муниципальная программа "Расходы для создания условий для развития на территории муниципального образования массовой физической культуры и спорта</t>
  </si>
  <si>
    <t>2.9.1.1.1</t>
  </si>
  <si>
    <t>2.10.</t>
  </si>
  <si>
    <t>2.10.1</t>
  </si>
  <si>
    <t>2.10.1.1</t>
  </si>
  <si>
    <t>2.10.1.1.1</t>
  </si>
  <si>
    <t xml:space="preserve">                                            </t>
  </si>
  <si>
    <t xml:space="preserve">Бюджет   2016 г. </t>
  </si>
  <si>
    <t xml:space="preserve">Исполненено за 9 месяцев </t>
  </si>
  <si>
    <t>4.2.1.1.</t>
  </si>
  <si>
    <t>4.2.1.1.1</t>
  </si>
  <si>
    <t>4.2.1.1.2</t>
  </si>
  <si>
    <t>4.2.1.1.3</t>
  </si>
  <si>
    <t>4.2.1.1.4</t>
  </si>
  <si>
    <t>808,815, 820,824, 825,828</t>
  </si>
  <si>
    <t>4.2.1.2</t>
  </si>
  <si>
    <t>4.2.1.3</t>
  </si>
  <si>
    <t>11690030030400140</t>
  </si>
  <si>
    <t>Денежные средства от уплаты поставщиком (подрядчиком,исполнителем) неустойки (штраф,пени) за неисполнение или ненадлежащее исполнение  им условий  гражданско- правовой сделки</t>
  </si>
  <si>
    <t xml:space="preserve">Прочие дотации  бюджетам внутригородских муниципальных образований городов федерального значения </t>
  </si>
  <si>
    <t>1.2.1.1.</t>
  </si>
  <si>
    <t>1.2.1.2.</t>
  </si>
  <si>
    <t>Исполне-</t>
  </si>
  <si>
    <t>но за 9 мес.</t>
  </si>
  <si>
    <t>к постановлению</t>
  </si>
  <si>
    <t xml:space="preserve">               ОБ  ИСПОЛНЕНИИ  РАСХОДНОЙ ЧАСТИ МЕСТНОГО БЮДЖЕТА</t>
  </si>
  <si>
    <t xml:space="preserve">                                                                     ОТЧЕТ</t>
  </si>
  <si>
    <t xml:space="preserve">                                                    за 9 месяцев  2016 года</t>
  </si>
  <si>
    <t xml:space="preserve">ВНУТРИГОРОДСКОГО МУНИЦИПАЛЬНОГО  ОБРАЗОВАНИЯ   САНКТ-ПЕТЕРБУРГА  </t>
  </si>
  <si>
    <t xml:space="preserve">               ОБ  ИСПОЛНЕНИИ  ДОХОДНОЙ ЧАСТИ МЕСТНОГО БЮДЖЕТА</t>
  </si>
  <si>
    <t xml:space="preserve">                                                                   ОТЧЕТ</t>
  </si>
  <si>
    <t xml:space="preserve">                         ОТЧЕТ</t>
  </si>
  <si>
    <t xml:space="preserve">                                             МУНИЦИПАЛЬНЫЙ  ОКРУГ № 78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</si>
</sst>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_р_."/>
    <numFmt numFmtId="175" formatCode="#,##0.000_р_."/>
    <numFmt numFmtId="176" formatCode="#,##0.0"/>
    <numFmt numFmtId="177" formatCode="0.0%"/>
    <numFmt numFmtId="178" formatCode="0.000"/>
    <numFmt numFmtId="179" formatCode="0.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000000000"/>
    <numFmt numFmtId="190" formatCode="0.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&quot;р.&quot;"/>
    <numFmt numFmtId="196" formatCode="#,##0.00000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60"/>
      <name val="Arial"/>
      <family val="2"/>
    </font>
    <font>
      <b/>
      <sz val="7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Arial Cyr"/>
      <family val="0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5" tint="-0.24997000396251678"/>
      <name val="Arial"/>
      <family val="2"/>
    </font>
    <font>
      <b/>
      <sz val="7"/>
      <color theme="5" tint="-0.24997000396251678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Arial Cyr"/>
      <family val="0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1" fillId="0" borderId="0" xfId="54" applyFont="1" applyFill="1">
      <alignment/>
      <protection/>
    </xf>
    <xf numFmtId="0" fontId="11" fillId="0" borderId="0" xfId="56">
      <alignment/>
      <protection/>
    </xf>
    <xf numFmtId="0" fontId="11" fillId="0" borderId="0" xfId="56" applyAlignment="1">
      <alignment horizontal="center" vertical="center"/>
      <protection/>
    </xf>
    <xf numFmtId="0" fontId="11" fillId="0" borderId="0" xfId="56" applyBorder="1" applyAlignment="1">
      <alignment horizontal="center" vertical="center"/>
      <protection/>
    </xf>
    <xf numFmtId="173" fontId="15" fillId="0" borderId="0" xfId="56" applyNumberFormat="1" applyFont="1" applyFill="1" applyBorder="1" applyAlignment="1">
      <alignment horizontal="center" vertical="center" wrapText="1"/>
      <protection/>
    </xf>
    <xf numFmtId="173" fontId="1" fillId="0" borderId="0" xfId="56" applyNumberFormat="1" applyFont="1" applyFill="1" applyBorder="1" applyAlignment="1">
      <alignment horizontal="center" vertical="center" wrapText="1"/>
      <protection/>
    </xf>
    <xf numFmtId="173" fontId="1" fillId="0" borderId="0" xfId="56" applyNumberFormat="1" applyFont="1" applyFill="1" applyBorder="1" applyAlignment="1">
      <alignment horizontal="center" vertical="center"/>
      <protection/>
    </xf>
    <xf numFmtId="173" fontId="11" fillId="0" borderId="0" xfId="56" applyNumberFormat="1" applyFont="1" applyFill="1" applyBorder="1" applyAlignment="1">
      <alignment horizontal="center" vertical="center"/>
      <protection/>
    </xf>
    <xf numFmtId="173" fontId="5" fillId="0" borderId="0" xfId="56" applyNumberFormat="1" applyFont="1" applyFill="1" applyBorder="1" applyAlignment="1">
      <alignment horizontal="center" vertical="center"/>
      <protection/>
    </xf>
    <xf numFmtId="173" fontId="0" fillId="0" borderId="0" xfId="56" applyNumberFormat="1" applyFont="1" applyFill="1" applyBorder="1" applyAlignment="1">
      <alignment horizontal="center" vertical="center"/>
      <protection/>
    </xf>
    <xf numFmtId="173" fontId="5" fillId="0" borderId="0" xfId="56" applyNumberFormat="1" applyFont="1" applyFill="1" applyBorder="1" applyAlignment="1">
      <alignment horizontal="center" vertical="center" wrapText="1"/>
      <protection/>
    </xf>
    <xf numFmtId="173" fontId="12" fillId="0" borderId="0" xfId="56" applyNumberFormat="1" applyFont="1" applyFill="1" applyBorder="1" applyAlignment="1">
      <alignment horizontal="center" vertical="center"/>
      <protection/>
    </xf>
    <xf numFmtId="173" fontId="7" fillId="0" borderId="0" xfId="56" applyNumberFormat="1" applyFont="1" applyFill="1" applyBorder="1" applyAlignment="1">
      <alignment horizontal="center" vertical="center"/>
      <protection/>
    </xf>
    <xf numFmtId="173" fontId="12" fillId="0" borderId="0" xfId="56" applyNumberFormat="1" applyFont="1" applyBorder="1" applyAlignment="1">
      <alignment horizontal="center" vertical="center"/>
      <protection/>
    </xf>
    <xf numFmtId="173" fontId="13" fillId="0" borderId="0" xfId="56" applyNumberFormat="1" applyFont="1" applyFill="1" applyBorder="1" applyAlignment="1">
      <alignment horizontal="center" vertical="center"/>
      <protection/>
    </xf>
    <xf numFmtId="173" fontId="4" fillId="0" borderId="0" xfId="56" applyNumberFormat="1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left" vertical="center"/>
      <protection/>
    </xf>
    <xf numFmtId="173" fontId="12" fillId="0" borderId="0" xfId="56" applyNumberFormat="1" applyFont="1" applyAlignment="1">
      <alignment horizontal="center" vertical="center"/>
      <protection/>
    </xf>
    <xf numFmtId="173" fontId="11" fillId="0" borderId="0" xfId="56" applyNumberFormat="1">
      <alignment/>
      <protection/>
    </xf>
    <xf numFmtId="0" fontId="11" fillId="0" borderId="0" xfId="54" applyFont="1" applyFill="1" applyAlignment="1">
      <alignment horizontal="center" vertical="center"/>
      <protection/>
    </xf>
    <xf numFmtId="0" fontId="11" fillId="0" borderId="0" xfId="54" applyAlignment="1">
      <alignment horizontal="center" vertical="center"/>
      <protection/>
    </xf>
    <xf numFmtId="0" fontId="12" fillId="0" borderId="0" xfId="54" applyFont="1" applyFill="1">
      <alignment/>
      <protection/>
    </xf>
    <xf numFmtId="0" fontId="12" fillId="0" borderId="0" xfId="61" applyFont="1" applyFill="1">
      <alignment/>
      <protection/>
    </xf>
    <xf numFmtId="49" fontId="13" fillId="0" borderId="0" xfId="0" applyNumberFormat="1" applyFont="1" applyFill="1" applyBorder="1" applyAlignment="1">
      <alignment vertical="center"/>
    </xf>
    <xf numFmtId="0" fontId="11" fillId="0" borderId="0" xfId="61" applyFill="1">
      <alignment/>
      <protection/>
    </xf>
    <xf numFmtId="0" fontId="11" fillId="0" borderId="0" xfId="61" applyFont="1" applyFill="1">
      <alignment/>
      <protection/>
    </xf>
    <xf numFmtId="0" fontId="14" fillId="0" borderId="0" xfId="63" applyFont="1">
      <alignment/>
      <protection/>
    </xf>
    <xf numFmtId="0" fontId="8" fillId="0" borderId="0" xfId="0" applyFont="1" applyAlignment="1">
      <alignment/>
    </xf>
    <xf numFmtId="0" fontId="12" fillId="0" borderId="0" xfId="56" applyFont="1" applyAlignment="1">
      <alignment horizontal="center" vertical="center"/>
      <protection/>
    </xf>
    <xf numFmtId="0" fontId="11" fillId="0" borderId="0" xfId="54" applyFill="1">
      <alignment/>
      <protection/>
    </xf>
    <xf numFmtId="0" fontId="11" fillId="0" borderId="0" xfId="54" applyFont="1">
      <alignment/>
      <protection/>
    </xf>
    <xf numFmtId="0" fontId="11" fillId="0" borderId="0" xfId="54">
      <alignment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11" fillId="0" borderId="0" xfId="54" applyFont="1" applyFill="1" applyAlignment="1">
      <alignment horizontal="center"/>
      <protection/>
    </xf>
    <xf numFmtId="0" fontId="11" fillId="0" borderId="0" xfId="54" applyBorder="1">
      <alignment/>
      <protection/>
    </xf>
    <xf numFmtId="49" fontId="11" fillId="0" borderId="0" xfId="61" applyNumberFormat="1" applyFont="1" applyFill="1" applyBorder="1" applyAlignment="1">
      <alignment horizontal="center" vertical="center" wrapText="1"/>
      <protection/>
    </xf>
    <xf numFmtId="173" fontId="12" fillId="0" borderId="0" xfId="54" applyNumberFormat="1" applyFont="1" applyFill="1" applyBorder="1" applyAlignment="1">
      <alignment horizontal="center" vertical="center"/>
      <protection/>
    </xf>
    <xf numFmtId="49" fontId="7" fillId="0" borderId="10" xfId="61" applyNumberFormat="1" applyFont="1" applyFill="1" applyBorder="1" applyAlignment="1">
      <alignment horizontal="left" vertical="center" wrapText="1"/>
      <protection/>
    </xf>
    <xf numFmtId="173" fontId="11" fillId="0" borderId="0" xfId="54" applyNumberFormat="1" applyFont="1" applyFill="1" applyBorder="1" applyAlignment="1">
      <alignment horizontal="center" vertical="center"/>
      <protection/>
    </xf>
    <xf numFmtId="0" fontId="11" fillId="0" borderId="0" xfId="54" applyFill="1" applyBorder="1">
      <alignment/>
      <protection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49" fontId="7" fillId="0" borderId="0" xfId="59" applyNumberFormat="1" applyFont="1" applyFill="1" applyBorder="1" applyAlignment="1">
      <alignment horizontal="center" vertical="center" wrapText="1"/>
      <protection/>
    </xf>
    <xf numFmtId="178" fontId="63" fillId="0" borderId="0" xfId="59" applyNumberFormat="1" applyFont="1" applyFill="1" applyBorder="1" applyAlignment="1">
      <alignment horizontal="center" vertical="center" wrapText="1"/>
      <protection/>
    </xf>
    <xf numFmtId="0" fontId="12" fillId="0" borderId="0" xfId="54" applyFont="1" applyFill="1" applyBorder="1">
      <alignment/>
      <protection/>
    </xf>
    <xf numFmtId="0" fontId="12" fillId="0" borderId="0" xfId="54" applyFont="1">
      <alignment/>
      <protection/>
    </xf>
    <xf numFmtId="178" fontId="13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Border="1">
      <alignment/>
      <protection/>
    </xf>
    <xf numFmtId="49" fontId="7" fillId="0" borderId="10" xfId="61" applyNumberFormat="1" applyFont="1" applyFill="1" applyBorder="1" applyAlignment="1">
      <alignment horizontal="center" vertical="center" wrapText="1"/>
      <protection/>
    </xf>
    <xf numFmtId="49" fontId="17" fillId="0" borderId="0" xfId="59" applyNumberFormat="1" applyFont="1" applyFill="1" applyBorder="1" applyAlignment="1">
      <alignment horizontal="center" vertical="center" wrapText="1"/>
      <protection/>
    </xf>
    <xf numFmtId="179" fontId="64" fillId="0" borderId="0" xfId="59" applyNumberFormat="1" applyFont="1" applyFill="1" applyBorder="1" applyAlignment="1">
      <alignment horizontal="center" vertical="center" wrapText="1"/>
      <protection/>
    </xf>
    <xf numFmtId="179" fontId="19" fillId="0" borderId="0" xfId="59" applyNumberFormat="1" applyFont="1" applyFill="1" applyBorder="1" applyAlignment="1">
      <alignment horizontal="center" vertical="center" wrapText="1"/>
      <protection/>
    </xf>
    <xf numFmtId="49" fontId="7" fillId="0" borderId="10" xfId="61" applyNumberFormat="1" applyFont="1" applyFill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horizontal="left" vertical="center" wrapText="1"/>
      <protection/>
    </xf>
    <xf numFmtId="49" fontId="65" fillId="0" borderId="0" xfId="59" applyNumberFormat="1" applyFont="1" applyFill="1" applyBorder="1" applyAlignment="1">
      <alignment horizontal="center" vertical="center" wrapText="1"/>
      <protection/>
    </xf>
    <xf numFmtId="179" fontId="65" fillId="0" borderId="0" xfId="59" applyNumberFormat="1" applyFont="1" applyFill="1" applyBorder="1" applyAlignment="1">
      <alignment horizontal="center" vertical="center" wrapText="1"/>
      <protection/>
    </xf>
    <xf numFmtId="179" fontId="66" fillId="0" borderId="0" xfId="59" applyNumberFormat="1" applyFont="1" applyFill="1" applyBorder="1" applyAlignment="1">
      <alignment horizontal="center" vertical="center"/>
      <protection/>
    </xf>
    <xf numFmtId="179" fontId="65" fillId="0" borderId="0" xfId="59" applyNumberFormat="1" applyFont="1" applyFill="1" applyBorder="1" applyAlignment="1">
      <alignment horizontal="center" vertical="center"/>
      <protection/>
    </xf>
    <xf numFmtId="0" fontId="1" fillId="0" borderId="0" xfId="59" applyFont="1" applyFill="1" applyBorder="1">
      <alignment/>
      <protection/>
    </xf>
    <xf numFmtId="0" fontId="11" fillId="0" borderId="0" xfId="59" applyFill="1" applyBorder="1">
      <alignment/>
      <protection/>
    </xf>
    <xf numFmtId="178" fontId="11" fillId="0" borderId="0" xfId="59" applyNumberFormat="1" applyFill="1" applyBorder="1">
      <alignment/>
      <protection/>
    </xf>
    <xf numFmtId="49" fontId="13" fillId="0" borderId="10" xfId="61" applyNumberFormat="1" applyFont="1" applyFill="1" applyBorder="1" applyAlignment="1">
      <alignment horizontal="center" vertical="center" wrapText="1"/>
      <protection/>
    </xf>
    <xf numFmtId="178" fontId="64" fillId="0" borderId="0" xfId="59" applyNumberFormat="1" applyFont="1" applyBorder="1" applyAlignment="1">
      <alignment horizontal="center" vertical="center" wrapText="1"/>
      <protection/>
    </xf>
    <xf numFmtId="49" fontId="18" fillId="0" borderId="0" xfId="61" applyNumberFormat="1" applyFont="1" applyFill="1" applyBorder="1" applyAlignment="1">
      <alignment horizontal="center" vertical="center" wrapText="1"/>
      <protection/>
    </xf>
    <xf numFmtId="49" fontId="12" fillId="0" borderId="0" xfId="61" applyNumberFormat="1" applyFont="1" applyFill="1" applyBorder="1" applyAlignment="1">
      <alignment horizontal="left" vertical="center" wrapText="1"/>
      <protection/>
    </xf>
    <xf numFmtId="49" fontId="12" fillId="0" borderId="0" xfId="61" applyNumberFormat="1" applyFont="1" applyFill="1" applyBorder="1" applyAlignment="1">
      <alignment horizontal="center" vertical="center" wrapText="1"/>
      <protection/>
    </xf>
    <xf numFmtId="49" fontId="14" fillId="0" borderId="0" xfId="61" applyNumberFormat="1" applyFont="1" applyFill="1" applyBorder="1" applyAlignment="1">
      <alignment horizontal="center" vertical="center" wrapText="1"/>
      <protection/>
    </xf>
    <xf numFmtId="49" fontId="11" fillId="0" borderId="0" xfId="61" applyNumberFormat="1" applyFont="1" applyFill="1" applyBorder="1" applyAlignment="1">
      <alignment horizontal="left" vertical="center" wrapText="1"/>
      <protection/>
    </xf>
    <xf numFmtId="0" fontId="11" fillId="0" borderId="0" xfId="59" applyBorder="1" applyAlignment="1">
      <alignment horizontal="center" vertical="center"/>
      <protection/>
    </xf>
    <xf numFmtId="173" fontId="11" fillId="0" borderId="0" xfId="61" applyNumberFormat="1" applyFont="1" applyFill="1" applyBorder="1" applyAlignment="1">
      <alignment horizontal="center" vertical="center"/>
      <protection/>
    </xf>
    <xf numFmtId="173" fontId="11" fillId="0" borderId="0" xfId="61" applyNumberFormat="1" applyFont="1" applyFill="1" applyBorder="1" applyAlignment="1">
      <alignment horizontal="center" vertical="center" wrapText="1"/>
      <protection/>
    </xf>
    <xf numFmtId="0" fontId="11" fillId="0" borderId="0" xfId="54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>
      <alignment/>
      <protection/>
    </xf>
    <xf numFmtId="0" fontId="13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54" applyFont="1" applyFill="1">
      <alignment/>
      <protection/>
    </xf>
    <xf numFmtId="49" fontId="5" fillId="0" borderId="0" xfId="56" applyNumberFormat="1" applyFont="1" applyFill="1" applyBorder="1" applyAlignment="1">
      <alignment horizontal="left" vertical="center"/>
      <protection/>
    </xf>
    <xf numFmtId="0" fontId="7" fillId="0" borderId="0" xfId="56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49" fontId="7" fillId="0" borderId="10" xfId="62" applyNumberFormat="1" applyFont="1" applyFill="1" applyBorder="1" applyAlignment="1">
      <alignment horizontal="center" vertical="center"/>
      <protection/>
    </xf>
    <xf numFmtId="49" fontId="7" fillId="0" borderId="10" xfId="62" applyNumberFormat="1" applyFont="1" applyFill="1" applyBorder="1" applyAlignment="1">
      <alignment horizontal="center" vertical="center" wrapText="1"/>
      <protection/>
    </xf>
    <xf numFmtId="49" fontId="7" fillId="0" borderId="11" xfId="62" applyNumberFormat="1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horizontal="left" vertical="center" wrapText="1"/>
      <protection/>
    </xf>
    <xf numFmtId="0" fontId="12" fillId="0" borderId="10" xfId="62" applyFont="1" applyFill="1" applyBorder="1">
      <alignment/>
      <protection/>
    </xf>
    <xf numFmtId="0" fontId="12" fillId="0" borderId="10" xfId="54" applyFont="1" applyFill="1" applyBorder="1">
      <alignment/>
      <protection/>
    </xf>
    <xf numFmtId="173" fontId="12" fillId="0" borderId="10" xfId="54" applyNumberFormat="1" applyFont="1" applyFill="1" applyBorder="1" applyAlignment="1">
      <alignment horizontal="center" vertical="center"/>
      <protection/>
    </xf>
    <xf numFmtId="173" fontId="11" fillId="0" borderId="10" xfId="54" applyNumberFormat="1" applyFont="1" applyFill="1" applyBorder="1" applyAlignment="1">
      <alignment horizontal="center" vertical="center"/>
      <protection/>
    </xf>
    <xf numFmtId="173" fontId="11" fillId="0" borderId="10" xfId="54" applyNumberFormat="1" applyFont="1" applyFill="1" applyBorder="1" applyAlignment="1">
      <alignment horizontal="center" vertical="center"/>
      <protection/>
    </xf>
    <xf numFmtId="173" fontId="12" fillId="0" borderId="10" xfId="54" applyNumberFormat="1" applyFont="1" applyFill="1" applyBorder="1" applyAlignment="1">
      <alignment horizontal="center" vertical="center"/>
      <protection/>
    </xf>
    <xf numFmtId="173" fontId="12" fillId="0" borderId="10" xfId="61" applyNumberFormat="1" applyFont="1" applyFill="1" applyBorder="1" applyAlignment="1">
      <alignment horizontal="center" vertical="center"/>
      <protection/>
    </xf>
    <xf numFmtId="173" fontId="12" fillId="0" borderId="10" xfId="62" applyNumberFormat="1" applyFont="1" applyFill="1" applyBorder="1" applyAlignment="1">
      <alignment horizontal="center" vertical="center"/>
      <protection/>
    </xf>
    <xf numFmtId="173" fontId="11" fillId="0" borderId="10" xfId="59" applyNumberFormat="1" applyFont="1" applyFill="1" applyBorder="1" applyAlignment="1">
      <alignment horizontal="center" vertical="center" wrapText="1"/>
      <protection/>
    </xf>
    <xf numFmtId="173" fontId="11" fillId="0" borderId="10" xfId="54" applyNumberFormat="1" applyFont="1" applyFill="1" applyBorder="1" applyAlignment="1">
      <alignment horizontal="center" vertical="center" wrapText="1"/>
      <protection/>
    </xf>
    <xf numFmtId="177" fontId="11" fillId="0" borderId="10" xfId="68" applyNumberFormat="1" applyFont="1" applyFill="1" applyBorder="1" applyAlignment="1">
      <alignment horizontal="center" vertical="center"/>
    </xf>
    <xf numFmtId="177" fontId="12" fillId="0" borderId="10" xfId="68" applyNumberFormat="1" applyFont="1" applyFill="1" applyBorder="1" applyAlignment="1">
      <alignment horizontal="center" vertical="center"/>
    </xf>
    <xf numFmtId="49" fontId="13" fillId="0" borderId="10" xfId="61" applyNumberFormat="1" applyFont="1" applyFill="1" applyBorder="1" applyAlignment="1">
      <alignment horizontal="center" vertical="center"/>
      <protection/>
    </xf>
    <xf numFmtId="0" fontId="7" fillId="0" borderId="10" xfId="54" applyFont="1" applyFill="1" applyBorder="1">
      <alignment/>
      <protection/>
    </xf>
    <xf numFmtId="173" fontId="18" fillId="0" borderId="10" xfId="61" applyNumberFormat="1" applyFont="1" applyFill="1" applyBorder="1" applyAlignment="1">
      <alignment horizontal="center" vertical="center"/>
      <protection/>
    </xf>
    <xf numFmtId="173" fontId="11" fillId="0" borderId="10" xfId="60" applyNumberFormat="1" applyFont="1" applyFill="1" applyBorder="1" applyAlignment="1">
      <alignment horizontal="center" vertical="center" wrapText="1"/>
      <protection/>
    </xf>
    <xf numFmtId="49" fontId="13" fillId="0" borderId="12" xfId="61" applyNumberFormat="1" applyFont="1" applyFill="1" applyBorder="1" applyAlignment="1">
      <alignment horizontal="left" vertical="center" wrapText="1"/>
      <protection/>
    </xf>
    <xf numFmtId="49" fontId="13" fillId="0" borderId="10" xfId="0" applyNumberFormat="1" applyFont="1" applyFill="1" applyBorder="1" applyAlignment="1">
      <alignment horizontal="center" vertical="center"/>
    </xf>
    <xf numFmtId="173" fontId="12" fillId="0" borderId="10" xfId="60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173" fontId="11" fillId="0" borderId="10" xfId="60" applyNumberFormat="1" applyFont="1" applyFill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/>
      <protection/>
    </xf>
    <xf numFmtId="0" fontId="13" fillId="0" borderId="10" xfId="61" applyFont="1" applyFill="1" applyBorder="1">
      <alignment/>
      <protection/>
    </xf>
    <xf numFmtId="0" fontId="13" fillId="0" borderId="10" xfId="0" applyFont="1" applyBorder="1" applyAlignment="1">
      <alignment horizontal="left" vertical="center" wrapText="1"/>
    </xf>
    <xf numFmtId="0" fontId="7" fillId="0" borderId="10" xfId="54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vertical="center" wrapText="1"/>
    </xf>
    <xf numFmtId="0" fontId="7" fillId="0" borderId="10" xfId="61" applyFont="1" applyFill="1" applyBorder="1">
      <alignment/>
      <protection/>
    </xf>
    <xf numFmtId="49" fontId="13" fillId="0" borderId="10" xfId="61" applyNumberFormat="1" applyFont="1" applyFill="1" applyBorder="1" applyAlignment="1">
      <alignment horizontal="left" vertical="top" wrapText="1"/>
      <protection/>
    </xf>
    <xf numFmtId="173" fontId="11" fillId="0" borderId="10" xfId="61" applyNumberFormat="1" applyFont="1" applyFill="1" applyBorder="1" applyAlignment="1">
      <alignment horizontal="center" vertical="center"/>
      <protection/>
    </xf>
    <xf numFmtId="49" fontId="7" fillId="0" borderId="11" xfId="61" applyNumberFormat="1" applyFont="1" applyFill="1" applyBorder="1" applyAlignment="1">
      <alignment horizontal="center" vertical="center" wrapText="1"/>
      <protection/>
    </xf>
    <xf numFmtId="0" fontId="7" fillId="0" borderId="10" xfId="54" applyFont="1" applyBorder="1">
      <alignment/>
      <protection/>
    </xf>
    <xf numFmtId="49" fontId="13" fillId="0" borderId="11" xfId="61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173" fontId="1" fillId="0" borderId="10" xfId="60" applyNumberFormat="1" applyFont="1" applyFill="1" applyBorder="1" applyAlignment="1">
      <alignment horizontal="center" vertical="center"/>
      <protection/>
    </xf>
    <xf numFmtId="173" fontId="11" fillId="0" borderId="10" xfId="54" applyNumberFormat="1" applyFill="1" applyBorder="1" applyAlignment="1">
      <alignment horizontal="center" vertical="center"/>
      <protection/>
    </xf>
    <xf numFmtId="0" fontId="6" fillId="0" borderId="0" xfId="63" applyFont="1" applyAlignment="1">
      <alignment horizontal="left"/>
      <protection/>
    </xf>
    <xf numFmtId="173" fontId="18" fillId="0" borderId="10" xfId="61" applyNumberFormat="1" applyFont="1" applyFill="1" applyBorder="1" applyAlignment="1">
      <alignment horizontal="center" vertical="center"/>
      <protection/>
    </xf>
    <xf numFmtId="173" fontId="67" fillId="0" borderId="10" xfId="54" applyNumberFormat="1" applyFont="1" applyFill="1" applyBorder="1" applyAlignment="1">
      <alignment horizontal="center" vertical="center"/>
      <protection/>
    </xf>
    <xf numFmtId="0" fontId="13" fillId="0" borderId="10" xfId="54" applyFont="1" applyBorder="1" applyAlignment="1">
      <alignment horizontal="left" vertical="center" wrapText="1"/>
      <protection/>
    </xf>
    <xf numFmtId="0" fontId="12" fillId="0" borderId="10" xfId="54" applyFont="1" applyBorder="1" applyAlignment="1">
      <alignment horizontal="center" vertical="center"/>
      <protection/>
    </xf>
    <xf numFmtId="173" fontId="68" fillId="0" borderId="10" xfId="54" applyNumberFormat="1" applyFont="1" applyBorder="1" applyAlignment="1">
      <alignment horizontal="center" vertical="center"/>
      <protection/>
    </xf>
    <xf numFmtId="173" fontId="68" fillId="0" borderId="10" xfId="54" applyNumberFormat="1" applyFont="1" applyFill="1" applyBorder="1" applyAlignment="1">
      <alignment horizontal="center" vertical="center"/>
      <protection/>
    </xf>
    <xf numFmtId="0" fontId="11" fillId="0" borderId="10" xfId="54" applyBorder="1" applyAlignment="1">
      <alignment horizontal="center" vertical="center"/>
      <protection/>
    </xf>
    <xf numFmtId="173" fontId="68" fillId="6" borderId="10" xfId="54" applyNumberFormat="1" applyFont="1" applyFill="1" applyBorder="1" applyAlignment="1">
      <alignment horizontal="center" vertical="center"/>
      <protection/>
    </xf>
    <xf numFmtId="173" fontId="67" fillId="6" borderId="10" xfId="54" applyNumberFormat="1" applyFont="1" applyFill="1" applyBorder="1" applyAlignment="1">
      <alignment horizontal="center" vertical="center"/>
      <protection/>
    </xf>
    <xf numFmtId="177" fontId="20" fillId="0" borderId="10" xfId="68" applyNumberFormat="1" applyFont="1" applyFill="1" applyBorder="1" applyAlignment="1">
      <alignment horizontal="center" vertical="center"/>
    </xf>
    <xf numFmtId="49" fontId="13" fillId="0" borderId="13" xfId="61" applyNumberFormat="1" applyFont="1" applyFill="1" applyBorder="1" applyAlignment="1">
      <alignment horizontal="center" vertical="center" wrapText="1"/>
      <protection/>
    </xf>
    <xf numFmtId="49" fontId="4" fillId="0" borderId="13" xfId="59" applyNumberFormat="1" applyFont="1" applyFill="1" applyBorder="1" applyAlignment="1">
      <alignment horizontal="center" vertical="center" wrapText="1"/>
      <protection/>
    </xf>
    <xf numFmtId="178" fontId="13" fillId="0" borderId="10" xfId="0" applyNumberFormat="1" applyFont="1" applyFill="1" applyBorder="1" applyAlignment="1">
      <alignment horizontal="center" vertical="center" wrapText="1"/>
    </xf>
    <xf numFmtId="9" fontId="13" fillId="0" borderId="10" xfId="68" applyFont="1" applyFill="1" applyBorder="1" applyAlignment="1">
      <alignment horizontal="center" vertical="center" wrapText="1"/>
    </xf>
    <xf numFmtId="9" fontId="12" fillId="0" borderId="10" xfId="68" applyFont="1" applyFill="1" applyBorder="1" applyAlignment="1">
      <alignment horizontal="center" vertical="center"/>
    </xf>
    <xf numFmtId="9" fontId="11" fillId="0" borderId="10" xfId="68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11" fillId="0" borderId="10" xfId="54" applyFont="1" applyFill="1" applyBorder="1">
      <alignment/>
      <protection/>
    </xf>
    <xf numFmtId="0" fontId="11" fillId="0" borderId="10" xfId="54" applyFont="1" applyBorder="1" applyAlignment="1">
      <alignment horizontal="center" vertical="center"/>
      <protection/>
    </xf>
    <xf numFmtId="0" fontId="11" fillId="0" borderId="0" xfId="56" applyFont="1" applyAlignment="1">
      <alignment horizontal="center" vertical="center"/>
      <protection/>
    </xf>
    <xf numFmtId="173" fontId="11" fillId="0" borderId="10" xfId="54" applyNumberFormat="1" applyBorder="1" applyAlignment="1">
      <alignment horizontal="center" vertical="center"/>
      <protection/>
    </xf>
    <xf numFmtId="0" fontId="68" fillId="0" borderId="10" xfId="54" applyFont="1" applyBorder="1" applyAlignment="1">
      <alignment horizontal="center" vertical="center"/>
      <protection/>
    </xf>
    <xf numFmtId="173" fontId="11" fillId="0" borderId="10" xfId="54" applyNumberFormat="1" applyFont="1" applyBorder="1" applyAlignment="1">
      <alignment horizontal="center" vertical="center"/>
      <protection/>
    </xf>
    <xf numFmtId="49" fontId="16" fillId="0" borderId="10" xfId="61" applyNumberFormat="1" applyFont="1" applyFill="1" applyBorder="1" applyAlignment="1">
      <alignment horizontal="center" vertical="center" wrapText="1"/>
      <protection/>
    </xf>
    <xf numFmtId="173" fontId="16" fillId="0" borderId="10" xfId="54" applyNumberFormat="1" applyFont="1" applyFill="1" applyBorder="1" applyAlignment="1">
      <alignment horizontal="center" vertical="center"/>
      <protection/>
    </xf>
    <xf numFmtId="0" fontId="12" fillId="0" borderId="0" xfId="54" applyFont="1" applyFill="1" applyAlignment="1">
      <alignment horizontal="left" vertical="center"/>
      <protection/>
    </xf>
    <xf numFmtId="9" fontId="16" fillId="0" borderId="10" xfId="69" applyFont="1" applyFill="1" applyBorder="1" applyAlignment="1">
      <alignment horizontal="center" vertical="center" wrapText="1"/>
    </xf>
    <xf numFmtId="9" fontId="16" fillId="0" borderId="13" xfId="69" applyFont="1" applyFill="1" applyBorder="1" applyAlignment="1">
      <alignment horizontal="center" vertical="center" wrapText="1"/>
    </xf>
    <xf numFmtId="173" fontId="0" fillId="0" borderId="0" xfId="56" applyNumberFormat="1" applyFont="1" applyFill="1" applyBorder="1" applyAlignment="1">
      <alignment horizontal="center" vertical="center" wrapText="1"/>
      <protection/>
    </xf>
    <xf numFmtId="173" fontId="11" fillId="0" borderId="0" xfId="56" applyNumberFormat="1" applyFont="1">
      <alignment/>
      <protection/>
    </xf>
    <xf numFmtId="14" fontId="11" fillId="0" borderId="0" xfId="54" applyNumberFormat="1" applyFont="1" applyFill="1" applyAlignment="1">
      <alignment horizontal="center"/>
      <protection/>
    </xf>
    <xf numFmtId="0" fontId="21" fillId="0" borderId="0" xfId="54" applyFont="1" applyFill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49" fontId="16" fillId="0" borderId="10" xfId="61" applyNumberFormat="1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49" fontId="14" fillId="0" borderId="10" xfId="61" applyNumberFormat="1" applyFont="1" applyFill="1" applyBorder="1" applyAlignment="1">
      <alignment horizontal="center" vertical="center" wrapText="1"/>
      <protection/>
    </xf>
    <xf numFmtId="173" fontId="16" fillId="0" borderId="10" xfId="61" applyNumberFormat="1" applyFont="1" applyFill="1" applyBorder="1" applyAlignment="1">
      <alignment horizontal="center" vertical="center" wrapText="1"/>
      <protection/>
    </xf>
    <xf numFmtId="49" fontId="16" fillId="0" borderId="10" xfId="61" applyNumberFormat="1" applyFont="1" applyFill="1" applyBorder="1" applyAlignment="1">
      <alignment horizontal="left" vertical="center" wrapText="1"/>
      <protection/>
    </xf>
    <xf numFmtId="49" fontId="14" fillId="0" borderId="10" xfId="61" applyNumberFormat="1" applyFont="1" applyFill="1" applyBorder="1" applyAlignment="1">
      <alignment horizontal="center" vertical="center"/>
      <protection/>
    </xf>
    <xf numFmtId="49" fontId="14" fillId="0" borderId="10" xfId="61" applyNumberFormat="1" applyFont="1" applyFill="1" applyBorder="1" applyAlignment="1">
      <alignment horizontal="left" vertical="center" wrapText="1"/>
      <protection/>
    </xf>
    <xf numFmtId="173" fontId="14" fillId="0" borderId="10" xfId="61" applyNumberFormat="1" applyFont="1" applyFill="1" applyBorder="1" applyAlignment="1">
      <alignment horizontal="center" vertical="center" wrapText="1"/>
      <protection/>
    </xf>
    <xf numFmtId="9" fontId="14" fillId="0" borderId="10" xfId="69" applyFont="1" applyFill="1" applyBorder="1" applyAlignment="1">
      <alignment horizontal="center" vertical="center" wrapText="1"/>
    </xf>
    <xf numFmtId="0" fontId="11" fillId="0" borderId="0" xfId="56" applyFont="1" applyFill="1">
      <alignment/>
      <protection/>
    </xf>
    <xf numFmtId="0" fontId="11" fillId="0" borderId="0" xfId="56" applyFont="1">
      <alignment/>
      <protection/>
    </xf>
    <xf numFmtId="0" fontId="13" fillId="0" borderId="0" xfId="54" applyFont="1">
      <alignment/>
      <protection/>
    </xf>
    <xf numFmtId="49" fontId="0" fillId="0" borderId="0" xfId="56" applyNumberFormat="1" applyFont="1" applyFill="1" applyAlignment="1">
      <alignment horizontal="left" vertical="center" wrapText="1"/>
      <protection/>
    </xf>
    <xf numFmtId="0" fontId="0" fillId="0" borderId="0" xfId="56" applyFont="1" applyFill="1" applyBorder="1" applyAlignment="1">
      <alignment/>
      <protection/>
    </xf>
    <xf numFmtId="49" fontId="4" fillId="0" borderId="0" xfId="56" applyNumberFormat="1" applyFont="1" applyFill="1" applyAlignment="1">
      <alignment horizontal="center" vertical="center" wrapText="1"/>
      <protection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14" xfId="56" applyNumberFormat="1" applyFont="1" applyFill="1" applyBorder="1" applyAlignment="1">
      <alignment horizontal="center" vertical="center" wrapText="1"/>
      <protection/>
    </xf>
    <xf numFmtId="49" fontId="6" fillId="0" borderId="14" xfId="54" applyNumberFormat="1" applyFont="1" applyFill="1" applyBorder="1" applyAlignment="1">
      <alignment horizontal="center" wrapText="1"/>
      <protection/>
    </xf>
    <xf numFmtId="0" fontId="6" fillId="0" borderId="13" xfId="58" applyFont="1" applyFill="1" applyBorder="1" applyAlignment="1">
      <alignment horizont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14" fillId="0" borderId="15" xfId="56" applyFont="1" applyBorder="1" applyAlignment="1">
      <alignment horizontal="center"/>
      <protection/>
    </xf>
    <xf numFmtId="0" fontId="14" fillId="0" borderId="16" xfId="56" applyFont="1" applyBorder="1" applyAlignment="1">
      <alignment vertical="center" wrapText="1"/>
      <protection/>
    </xf>
    <xf numFmtId="0" fontId="14" fillId="0" borderId="11" xfId="56" applyFont="1" applyBorder="1" applyAlignment="1">
      <alignment horizontal="center" vertical="center" wrapText="1"/>
      <protection/>
    </xf>
    <xf numFmtId="0" fontId="14" fillId="0" borderId="17" xfId="56" applyFont="1" applyBorder="1">
      <alignment/>
      <protection/>
    </xf>
    <xf numFmtId="0" fontId="16" fillId="0" borderId="15" xfId="56" applyFont="1" applyBorder="1" applyAlignment="1">
      <alignment horizontal="left" vertical="top"/>
      <protection/>
    </xf>
    <xf numFmtId="0" fontId="16" fillId="0" borderId="15" xfId="56" applyFont="1" applyBorder="1" applyAlignment="1">
      <alignment horizontal="center" vertical="top" wrapText="1"/>
      <protection/>
    </xf>
    <xf numFmtId="49" fontId="22" fillId="0" borderId="10" xfId="56" applyNumberFormat="1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49" fontId="15" fillId="0" borderId="10" xfId="56" applyNumberFormat="1" applyFont="1" applyFill="1" applyBorder="1" applyAlignment="1">
      <alignment horizontal="left" vertical="center" wrapText="1"/>
      <protection/>
    </xf>
    <xf numFmtId="173" fontId="22" fillId="0" borderId="10" xfId="56" applyNumberFormat="1" applyFont="1" applyFill="1" applyBorder="1" applyAlignment="1">
      <alignment horizontal="center" vertical="center" wrapText="1"/>
      <protection/>
    </xf>
    <xf numFmtId="9" fontId="16" fillId="0" borderId="10" xfId="68" applyFont="1" applyBorder="1" applyAlignment="1">
      <alignment horizontal="center" vertical="center"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173" fontId="6" fillId="0" borderId="10" xfId="56" applyNumberFormat="1" applyFont="1" applyFill="1" applyBorder="1" applyAlignment="1">
      <alignment horizontal="center" vertical="center"/>
      <protection/>
    </xf>
    <xf numFmtId="0" fontId="12" fillId="0" borderId="10" xfId="56" applyFont="1" applyFill="1" applyBorder="1" applyAlignment="1">
      <alignment horizontal="center" vertical="center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49" fontId="8" fillId="0" borderId="11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173" fontId="8" fillId="0" borderId="10" xfId="56" applyNumberFormat="1" applyFont="1" applyFill="1" applyBorder="1" applyAlignment="1">
      <alignment horizontal="center" vertical="center"/>
      <protection/>
    </xf>
    <xf numFmtId="173" fontId="14" fillId="0" borderId="10" xfId="56" applyNumberFormat="1" applyFont="1" applyFill="1" applyBorder="1" applyAlignment="1">
      <alignment horizontal="center" vertical="center"/>
      <protection/>
    </xf>
    <xf numFmtId="9" fontId="14" fillId="0" borderId="10" xfId="68" applyFont="1" applyBorder="1" applyAlignment="1">
      <alignment horizontal="center" vertical="center"/>
    </xf>
    <xf numFmtId="173" fontId="6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13" fillId="0" borderId="10" xfId="56" applyNumberFormat="1" applyFont="1" applyFill="1" applyBorder="1" applyAlignment="1">
      <alignment horizontal="center" vertical="center" wrapText="1"/>
      <protection/>
    </xf>
    <xf numFmtId="173" fontId="16" fillId="0" borderId="10" xfId="56" applyNumberFormat="1" applyFont="1" applyFill="1" applyBorder="1" applyAlignment="1">
      <alignment horizontal="center" vertical="center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/>
      <protection/>
    </xf>
    <xf numFmtId="0" fontId="13" fillId="0" borderId="10" xfId="56" applyFont="1" applyFill="1" applyBorder="1">
      <alignment/>
      <protection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0" fontId="12" fillId="0" borderId="10" xfId="56" applyFont="1" applyFill="1" applyBorder="1">
      <alignment/>
      <protection/>
    </xf>
    <xf numFmtId="0" fontId="0" fillId="0" borderId="15" xfId="56" applyFont="1" applyFill="1" applyBorder="1">
      <alignment/>
      <protection/>
    </xf>
    <xf numFmtId="0" fontId="11" fillId="0" borderId="15" xfId="56" applyFont="1" applyFill="1" applyBorder="1">
      <alignment/>
      <protection/>
    </xf>
    <xf numFmtId="173" fontId="6" fillId="0" borderId="15" xfId="56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center" vertical="center"/>
      <protection/>
    </xf>
    <xf numFmtId="0" fontId="16" fillId="0" borderId="10" xfId="54" applyFont="1" applyFill="1" applyBorder="1">
      <alignment/>
      <protection/>
    </xf>
    <xf numFmtId="49" fontId="14" fillId="0" borderId="10" xfId="54" applyNumberFormat="1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center" vertical="center"/>
      <protection/>
    </xf>
    <xf numFmtId="49" fontId="16" fillId="0" borderId="15" xfId="61" applyNumberFormat="1" applyFont="1" applyFill="1" applyBorder="1" applyAlignment="1">
      <alignment horizontal="center" vertical="center"/>
      <protection/>
    </xf>
    <xf numFmtId="49" fontId="16" fillId="0" borderId="15" xfId="61" applyNumberFormat="1" applyFont="1" applyFill="1" applyBorder="1" applyAlignment="1">
      <alignment horizontal="left" vertical="center" wrapText="1"/>
      <protection/>
    </xf>
    <xf numFmtId="49" fontId="16" fillId="0" borderId="15" xfId="61" applyNumberFormat="1" applyFont="1" applyFill="1" applyBorder="1" applyAlignment="1">
      <alignment horizontal="center" vertical="center" wrapText="1"/>
      <protection/>
    </xf>
    <xf numFmtId="49" fontId="14" fillId="0" borderId="15" xfId="61" applyNumberFormat="1" applyFont="1" applyFill="1" applyBorder="1" applyAlignment="1">
      <alignment horizontal="center" vertical="center" wrapText="1"/>
      <protection/>
    </xf>
    <xf numFmtId="0" fontId="14" fillId="0" borderId="10" xfId="61" applyFont="1" applyFill="1" applyBorder="1">
      <alignment/>
      <protection/>
    </xf>
    <xf numFmtId="0" fontId="14" fillId="0" borderId="10" xfId="61" applyFont="1" applyFill="1" applyBorder="1" applyAlignment="1">
      <alignment horizontal="center" vertical="center"/>
      <protection/>
    </xf>
    <xf numFmtId="0" fontId="16" fillId="0" borderId="10" xfId="61" applyFont="1" applyFill="1" applyBorder="1">
      <alignment/>
      <protection/>
    </xf>
    <xf numFmtId="49" fontId="14" fillId="0" borderId="11" xfId="61" applyNumberFormat="1" applyFont="1" applyFill="1" applyBorder="1" applyAlignment="1">
      <alignment horizontal="center" vertical="center" wrapText="1"/>
      <protection/>
    </xf>
    <xf numFmtId="0" fontId="16" fillId="0" borderId="10" xfId="61" applyFont="1" applyFill="1" applyBorder="1" applyAlignment="1">
      <alignment horizontal="center" vertical="center"/>
      <protection/>
    </xf>
    <xf numFmtId="0" fontId="14" fillId="0" borderId="0" xfId="54" applyFont="1" applyFill="1">
      <alignment/>
      <protection/>
    </xf>
    <xf numFmtId="49" fontId="16" fillId="0" borderId="10" xfId="61" applyNumberFormat="1" applyFont="1" applyFill="1" applyBorder="1" applyAlignment="1">
      <alignment horizontal="left" vertical="top" wrapText="1"/>
      <protection/>
    </xf>
    <xf numFmtId="49" fontId="14" fillId="0" borderId="10" xfId="61" applyNumberFormat="1" applyFont="1" applyFill="1" applyBorder="1" applyAlignment="1">
      <alignment horizontal="left" vertical="top" wrapText="1"/>
      <protection/>
    </xf>
    <xf numFmtId="0" fontId="16" fillId="0" borderId="10" xfId="54" applyFont="1" applyFill="1" applyBorder="1" applyAlignment="1">
      <alignment horizontal="left" vertical="center" wrapText="1"/>
      <protection/>
    </xf>
    <xf numFmtId="0" fontId="14" fillId="0" borderId="10" xfId="54" applyFont="1" applyFill="1" applyBorder="1">
      <alignment/>
      <protection/>
    </xf>
    <xf numFmtId="0" fontId="16" fillId="0" borderId="10" xfId="54" applyFont="1" applyFill="1" applyBorder="1" applyAlignment="1">
      <alignment horizontal="left" vertical="center"/>
      <protection/>
    </xf>
    <xf numFmtId="49" fontId="16" fillId="0" borderId="10" xfId="54" applyNumberFormat="1" applyFont="1" applyFill="1" applyBorder="1" applyAlignment="1">
      <alignment horizontal="left"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49" fontId="16" fillId="0" borderId="11" xfId="56" applyNumberFormat="1" applyFont="1" applyFill="1" applyBorder="1" applyAlignment="1">
      <alignment horizontal="center" vertical="center" wrapText="1"/>
      <protection/>
    </xf>
    <xf numFmtId="49" fontId="16" fillId="0" borderId="16" xfId="56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10" xfId="62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/>
    </xf>
    <xf numFmtId="49" fontId="65" fillId="0" borderId="0" xfId="59" applyNumberFormat="1" applyFont="1" applyFill="1" applyBorder="1" applyAlignment="1">
      <alignment horizontal="left" vertical="center" wrapText="1"/>
      <protection/>
    </xf>
    <xf numFmtId="49" fontId="16" fillId="0" borderId="0" xfId="61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6" xfId="60"/>
    <cellStyle name="Обычный_РАСХОДЫструктуры 2006 2" xfId="61"/>
    <cellStyle name="Обычный_РАСХОДЫструктуры 2006 4 2" xfId="62"/>
    <cellStyle name="Обычный_РАСХОДЫструктуры 200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zoomScale="80" zoomScaleNormal="80" zoomScalePageLayoutView="0" workbookViewId="0" topLeftCell="A19">
      <selection activeCell="A1" sqref="A1:G25"/>
    </sheetView>
  </sheetViews>
  <sheetFormatPr defaultColWidth="9.00390625" defaultRowHeight="12.75"/>
  <cols>
    <col min="1" max="1" width="6.875" style="2" customWidth="1"/>
    <col min="2" max="2" width="6.125" style="2" customWidth="1"/>
    <col min="3" max="3" width="13.25390625" style="2" customWidth="1"/>
    <col min="4" max="4" width="37.125" style="2" customWidth="1"/>
    <col min="5" max="5" width="10.375" style="2" customWidth="1"/>
    <col min="6" max="6" width="9.25390625" style="2" customWidth="1"/>
    <col min="7" max="7" width="6.75390625" style="3" customWidth="1"/>
    <col min="8" max="9" width="8.25390625" style="3" customWidth="1"/>
    <col min="10" max="16384" width="9.125" style="2" customWidth="1"/>
  </cols>
  <sheetData>
    <row r="1" spans="1:8" ht="12.75">
      <c r="A1" s="164"/>
      <c r="B1" s="164"/>
      <c r="C1" s="164"/>
      <c r="D1" s="22"/>
      <c r="E1" s="147" t="s">
        <v>114</v>
      </c>
      <c r="F1" s="31"/>
      <c r="G1" s="31"/>
      <c r="H1" s="147"/>
    </row>
    <row r="2" spans="1:8" ht="12.75">
      <c r="A2" s="164"/>
      <c r="B2" s="164"/>
      <c r="C2" s="1"/>
      <c r="D2" s="1"/>
      <c r="E2" s="75" t="s">
        <v>629</v>
      </c>
      <c r="F2" s="31"/>
      <c r="G2" s="31"/>
      <c r="H2" s="32"/>
    </row>
    <row r="3" spans="1:8" ht="12.75">
      <c r="A3" s="164"/>
      <c r="B3" s="164"/>
      <c r="C3" s="164"/>
      <c r="D3" s="1"/>
      <c r="E3" s="75" t="s">
        <v>116</v>
      </c>
      <c r="F3" s="31"/>
      <c r="G3" s="31"/>
      <c r="H3" s="32"/>
    </row>
    <row r="4" spans="1:8" ht="12.75">
      <c r="A4" s="164"/>
      <c r="B4" s="164"/>
      <c r="C4" s="164"/>
      <c r="D4" s="31"/>
      <c r="E4" s="75" t="s">
        <v>117</v>
      </c>
      <c r="F4" s="31"/>
      <c r="G4" s="31"/>
      <c r="H4" s="31"/>
    </row>
    <row r="5" spans="1:8" ht="12.75">
      <c r="A5" s="164"/>
      <c r="B5" s="164"/>
      <c r="C5" s="164"/>
      <c r="D5" s="31"/>
      <c r="E5" s="75" t="s">
        <v>483</v>
      </c>
      <c r="F5" s="31"/>
      <c r="G5" s="31"/>
      <c r="H5" s="31"/>
    </row>
    <row r="6" spans="1:7" ht="12.75">
      <c r="A6" s="164"/>
      <c r="B6" s="164"/>
      <c r="C6" s="164"/>
      <c r="D6" s="1"/>
      <c r="E6" s="165"/>
      <c r="F6" s="165"/>
      <c r="G6" s="141"/>
    </row>
    <row r="7" spans="1:9" ht="12.75">
      <c r="A7" s="1"/>
      <c r="B7" s="121" t="s">
        <v>635</v>
      </c>
      <c r="C7" s="121"/>
      <c r="D7" s="166" t="s">
        <v>636</v>
      </c>
      <c r="E7" s="72"/>
      <c r="F7" s="72"/>
      <c r="G7" s="31"/>
      <c r="H7" s="1"/>
      <c r="I7" s="1"/>
    </row>
    <row r="8" spans="1:9" ht="18">
      <c r="A8" s="1"/>
      <c r="B8" s="238" t="s">
        <v>634</v>
      </c>
      <c r="C8" s="238"/>
      <c r="D8" s="238"/>
      <c r="E8" s="238"/>
      <c r="F8" s="238"/>
      <c r="G8" s="153"/>
      <c r="H8" s="153"/>
      <c r="I8" s="153"/>
    </row>
    <row r="9" spans="1:9" ht="12.75">
      <c r="A9" s="1"/>
      <c r="B9" s="24" t="s">
        <v>633</v>
      </c>
      <c r="C9" s="24"/>
      <c r="D9" s="24"/>
      <c r="E9" s="24"/>
      <c r="F9" s="24"/>
      <c r="G9" s="154"/>
      <c r="H9" s="154"/>
      <c r="I9" s="154"/>
    </row>
    <row r="10" spans="1:9" ht="12.75">
      <c r="A10" s="1"/>
      <c r="B10" s="24" t="s">
        <v>637</v>
      </c>
      <c r="C10" s="24"/>
      <c r="D10" s="24"/>
      <c r="E10" s="24"/>
      <c r="F10" s="24"/>
      <c r="G10" s="154"/>
      <c r="H10" s="154"/>
      <c r="I10" s="154"/>
    </row>
    <row r="11" spans="1:9" ht="15.75" customHeight="1">
      <c r="A11" s="1"/>
      <c r="B11" s="239" t="s">
        <v>632</v>
      </c>
      <c r="C11" s="239"/>
      <c r="D11" s="239"/>
      <c r="E11" s="239"/>
      <c r="F11" s="239"/>
      <c r="G11" s="154"/>
      <c r="H11" s="154"/>
      <c r="I11" s="154"/>
    </row>
    <row r="12" spans="1:7" ht="12.75">
      <c r="A12" s="167"/>
      <c r="B12" s="168"/>
      <c r="C12" s="164"/>
      <c r="D12" s="169"/>
      <c r="E12" s="169" t="s">
        <v>4</v>
      </c>
      <c r="F12" s="165"/>
      <c r="G12" s="141"/>
    </row>
    <row r="13" spans="1:7" ht="36" customHeight="1">
      <c r="A13" s="170" t="s">
        <v>0</v>
      </c>
      <c r="B13" s="236" t="s">
        <v>14</v>
      </c>
      <c r="C13" s="237"/>
      <c r="D13" s="171" t="s">
        <v>1</v>
      </c>
      <c r="E13" s="172" t="s">
        <v>258</v>
      </c>
      <c r="F13" s="173" t="s">
        <v>627</v>
      </c>
      <c r="G13" s="174" t="s">
        <v>12</v>
      </c>
    </row>
    <row r="14" spans="1:7" ht="72.75" customHeight="1">
      <c r="A14" s="175"/>
      <c r="B14" s="176" t="s">
        <v>15</v>
      </c>
      <c r="C14" s="177" t="s">
        <v>16</v>
      </c>
      <c r="D14" s="178"/>
      <c r="E14" s="178"/>
      <c r="F14" s="179" t="s">
        <v>628</v>
      </c>
      <c r="G14" s="180" t="s">
        <v>296</v>
      </c>
    </row>
    <row r="15" spans="1:10" ht="30.75" customHeight="1">
      <c r="A15" s="181" t="s">
        <v>17</v>
      </c>
      <c r="B15" s="182"/>
      <c r="C15" s="183" t="s">
        <v>18</v>
      </c>
      <c r="D15" s="184" t="s">
        <v>259</v>
      </c>
      <c r="E15" s="185">
        <f>E16+E27+E29+E32</f>
        <v>42548.4</v>
      </c>
      <c r="F15" s="185">
        <f>F16+F27+F29+F32</f>
        <v>30797.9</v>
      </c>
      <c r="G15" s="186">
        <f>F15/E15</f>
        <v>0.7238321535004841</v>
      </c>
      <c r="I15" s="5"/>
      <c r="J15" s="5"/>
    </row>
    <row r="16" spans="1:10" ht="21" customHeight="1">
      <c r="A16" s="187" t="s">
        <v>19</v>
      </c>
      <c r="B16" s="182"/>
      <c r="C16" s="183" t="s">
        <v>20</v>
      </c>
      <c r="D16" s="188" t="s">
        <v>21</v>
      </c>
      <c r="E16" s="189">
        <f>E17+E23+E26</f>
        <v>33750</v>
      </c>
      <c r="F16" s="189">
        <f>+F17+F23+F26</f>
        <v>27492.5</v>
      </c>
      <c r="G16" s="186">
        <f aca="true" t="shared" si="0" ref="G16:G56">F16/E16</f>
        <v>0.8145925925925926</v>
      </c>
      <c r="I16" s="6"/>
      <c r="J16" s="6"/>
    </row>
    <row r="17" spans="1:10" ht="47.25" customHeight="1">
      <c r="A17" s="187" t="s">
        <v>22</v>
      </c>
      <c r="B17" s="190"/>
      <c r="C17" s="183" t="s">
        <v>23</v>
      </c>
      <c r="D17" s="188" t="s">
        <v>24</v>
      </c>
      <c r="E17" s="189">
        <f>E18+E19+E20+E21+E22</f>
        <v>17650</v>
      </c>
      <c r="F17" s="189">
        <f>F18+F19+F20+F21+F22</f>
        <v>15249.7</v>
      </c>
      <c r="G17" s="186">
        <f t="shared" si="0"/>
        <v>0.8640056657223797</v>
      </c>
      <c r="I17" s="7"/>
      <c r="J17" s="7"/>
    </row>
    <row r="18" spans="1:10" ht="50.25" customHeight="1">
      <c r="A18" s="191" t="s">
        <v>25</v>
      </c>
      <c r="B18" s="192">
        <v>182</v>
      </c>
      <c r="C18" s="193" t="s">
        <v>26</v>
      </c>
      <c r="D18" s="194" t="s">
        <v>27</v>
      </c>
      <c r="E18" s="195">
        <v>11500</v>
      </c>
      <c r="F18" s="196">
        <v>8792.3</v>
      </c>
      <c r="G18" s="197">
        <f t="shared" si="0"/>
        <v>0.7645478260869565</v>
      </c>
      <c r="I18" s="9"/>
      <c r="J18" s="8"/>
    </row>
    <row r="19" spans="1:10" ht="66.75" customHeight="1">
      <c r="A19" s="191" t="s">
        <v>28</v>
      </c>
      <c r="B19" s="192">
        <v>182</v>
      </c>
      <c r="C19" s="193" t="s">
        <v>29</v>
      </c>
      <c r="D19" s="194" t="s">
        <v>30</v>
      </c>
      <c r="E19" s="195">
        <v>0</v>
      </c>
      <c r="F19" s="196">
        <v>0.6</v>
      </c>
      <c r="G19" s="197">
        <v>1</v>
      </c>
      <c r="I19" s="150"/>
      <c r="J19" s="10"/>
    </row>
    <row r="20" spans="1:10" ht="65.25" customHeight="1">
      <c r="A20" s="191" t="s">
        <v>31</v>
      </c>
      <c r="B20" s="192">
        <v>182</v>
      </c>
      <c r="C20" s="193" t="s">
        <v>32</v>
      </c>
      <c r="D20" s="194" t="s">
        <v>33</v>
      </c>
      <c r="E20" s="196">
        <v>4500</v>
      </c>
      <c r="F20" s="196">
        <v>4773.8</v>
      </c>
      <c r="G20" s="197">
        <f t="shared" si="0"/>
        <v>1.0608444444444445</v>
      </c>
      <c r="I20" s="11"/>
      <c r="J20" s="10"/>
    </row>
    <row r="21" spans="1:10" ht="81.75" customHeight="1">
      <c r="A21" s="191" t="s">
        <v>34</v>
      </c>
      <c r="B21" s="192">
        <v>182</v>
      </c>
      <c r="C21" s="193" t="s">
        <v>35</v>
      </c>
      <c r="D21" s="194" t="s">
        <v>36</v>
      </c>
      <c r="E21" s="196">
        <v>0</v>
      </c>
      <c r="F21" s="196">
        <v>2.6</v>
      </c>
      <c r="G21" s="197">
        <v>1</v>
      </c>
      <c r="I21" s="11"/>
      <c r="J21" s="9"/>
    </row>
    <row r="22" spans="1:10" ht="38.25" customHeight="1">
      <c r="A22" s="191" t="s">
        <v>37</v>
      </c>
      <c r="B22" s="192">
        <v>182</v>
      </c>
      <c r="C22" s="193" t="s">
        <v>38</v>
      </c>
      <c r="D22" s="194" t="s">
        <v>39</v>
      </c>
      <c r="E22" s="196">
        <v>1650</v>
      </c>
      <c r="F22" s="196">
        <v>1680.4</v>
      </c>
      <c r="G22" s="197">
        <f t="shared" si="0"/>
        <v>1.0184242424242425</v>
      </c>
      <c r="I22" s="11"/>
      <c r="J22" s="9"/>
    </row>
    <row r="23" spans="1:10" ht="32.25" customHeight="1">
      <c r="A23" s="187" t="s">
        <v>40</v>
      </c>
      <c r="B23" s="190"/>
      <c r="C23" s="183" t="s">
        <v>41</v>
      </c>
      <c r="D23" s="188" t="s">
        <v>42</v>
      </c>
      <c r="E23" s="189">
        <f>E24+E25</f>
        <v>16000</v>
      </c>
      <c r="F23" s="189">
        <f>F24+F25</f>
        <v>12094.199999999999</v>
      </c>
      <c r="G23" s="186">
        <f t="shared" si="0"/>
        <v>0.7558874999999999</v>
      </c>
      <c r="I23" s="12"/>
      <c r="J23" s="12"/>
    </row>
    <row r="24" spans="1:10" ht="32.25" customHeight="1">
      <c r="A24" s="191" t="s">
        <v>43</v>
      </c>
      <c r="B24" s="192">
        <v>182</v>
      </c>
      <c r="C24" s="193" t="s">
        <v>44</v>
      </c>
      <c r="D24" s="194" t="s">
        <v>42</v>
      </c>
      <c r="E24" s="195">
        <v>16000</v>
      </c>
      <c r="F24" s="196">
        <v>12060.8</v>
      </c>
      <c r="G24" s="197">
        <f t="shared" si="0"/>
        <v>0.7537999999999999</v>
      </c>
      <c r="I24" s="11"/>
      <c r="J24" s="9"/>
    </row>
    <row r="25" spans="1:10" ht="51" customHeight="1">
      <c r="A25" s="191" t="s">
        <v>45</v>
      </c>
      <c r="B25" s="192">
        <v>182</v>
      </c>
      <c r="C25" s="193" t="s">
        <v>46</v>
      </c>
      <c r="D25" s="194" t="s">
        <v>47</v>
      </c>
      <c r="E25" s="195">
        <v>0</v>
      </c>
      <c r="F25" s="196">
        <v>33.4</v>
      </c>
      <c r="G25" s="197">
        <v>1</v>
      </c>
      <c r="I25" s="11"/>
      <c r="J25" s="9"/>
    </row>
    <row r="26" spans="1:10" ht="44.25" customHeight="1">
      <c r="A26" s="187" t="s">
        <v>168</v>
      </c>
      <c r="B26" s="190">
        <v>182</v>
      </c>
      <c r="C26" s="183" t="s">
        <v>372</v>
      </c>
      <c r="D26" s="188" t="s">
        <v>260</v>
      </c>
      <c r="E26" s="189">
        <v>100</v>
      </c>
      <c r="F26" s="196">
        <v>148.6</v>
      </c>
      <c r="G26" s="186">
        <f t="shared" si="0"/>
        <v>1.486</v>
      </c>
      <c r="I26" s="11"/>
      <c r="J26" s="9"/>
    </row>
    <row r="27" spans="1:10" ht="20.25" customHeight="1">
      <c r="A27" s="187" t="s">
        <v>48</v>
      </c>
      <c r="B27" s="182"/>
      <c r="C27" s="183" t="s">
        <v>49</v>
      </c>
      <c r="D27" s="188" t="s">
        <v>50</v>
      </c>
      <c r="E27" s="198">
        <f>E28</f>
        <v>6357.4</v>
      </c>
      <c r="F27" s="198">
        <f>F28</f>
        <v>1168.5</v>
      </c>
      <c r="G27" s="186">
        <f t="shared" si="0"/>
        <v>0.18380155409444113</v>
      </c>
      <c r="I27" s="14"/>
      <c r="J27" s="14"/>
    </row>
    <row r="28" spans="1:10" ht="90" customHeight="1">
      <c r="A28" s="199" t="s">
        <v>2</v>
      </c>
      <c r="B28" s="182">
        <v>182</v>
      </c>
      <c r="C28" s="193" t="s">
        <v>51</v>
      </c>
      <c r="D28" s="200" t="s">
        <v>297</v>
      </c>
      <c r="E28" s="195">
        <v>6357.4</v>
      </c>
      <c r="F28" s="196">
        <v>1168.5</v>
      </c>
      <c r="G28" s="197">
        <f t="shared" si="0"/>
        <v>0.18380155409444113</v>
      </c>
      <c r="I28" s="11"/>
      <c r="J28" s="9"/>
    </row>
    <row r="29" spans="1:10" ht="45.75" customHeight="1">
      <c r="A29" s="187" t="s">
        <v>52</v>
      </c>
      <c r="B29" s="182"/>
      <c r="C29" s="183" t="s">
        <v>53</v>
      </c>
      <c r="D29" s="188" t="s">
        <v>54</v>
      </c>
      <c r="E29" s="198">
        <f>E30</f>
        <v>0</v>
      </c>
      <c r="F29" s="198">
        <f>F30</f>
        <v>0</v>
      </c>
      <c r="G29" s="186">
        <v>0</v>
      </c>
      <c r="I29" s="12"/>
      <c r="J29" s="12"/>
    </row>
    <row r="30" spans="1:10" ht="25.5" customHeight="1">
      <c r="A30" s="187" t="s">
        <v>55</v>
      </c>
      <c r="B30" s="182"/>
      <c r="C30" s="183" t="s">
        <v>56</v>
      </c>
      <c r="D30" s="188" t="s">
        <v>57</v>
      </c>
      <c r="E30" s="198">
        <f>E31</f>
        <v>0</v>
      </c>
      <c r="F30" s="198">
        <f>F31</f>
        <v>0</v>
      </c>
      <c r="G30" s="186">
        <v>0</v>
      </c>
      <c r="I30" s="15"/>
      <c r="J30" s="15"/>
    </row>
    <row r="31" spans="1:10" ht="32.25" customHeight="1">
      <c r="A31" s="201" t="s">
        <v>58</v>
      </c>
      <c r="B31" s="182">
        <v>182</v>
      </c>
      <c r="C31" s="193" t="s">
        <v>59</v>
      </c>
      <c r="D31" s="200" t="s">
        <v>60</v>
      </c>
      <c r="E31" s="198">
        <v>0</v>
      </c>
      <c r="F31" s="198">
        <v>0</v>
      </c>
      <c r="G31" s="197">
        <v>0</v>
      </c>
      <c r="I31" s="11"/>
      <c r="J31" s="9"/>
    </row>
    <row r="32" spans="1:10" ht="31.5" customHeight="1">
      <c r="A32" s="187" t="s">
        <v>61</v>
      </c>
      <c r="B32" s="182"/>
      <c r="C32" s="183" t="s">
        <v>72</v>
      </c>
      <c r="D32" s="188" t="s">
        <v>73</v>
      </c>
      <c r="E32" s="198">
        <f>E33+E36</f>
        <v>2441</v>
      </c>
      <c r="F32" s="198">
        <f>F33+F36</f>
        <v>2136.8999999999996</v>
      </c>
      <c r="G32" s="186">
        <f t="shared" si="0"/>
        <v>0.8754199098730027</v>
      </c>
      <c r="I32" s="7"/>
      <c r="J32" s="7"/>
    </row>
    <row r="33" spans="1:10" ht="81.75" customHeight="1">
      <c r="A33" s="187" t="s">
        <v>62</v>
      </c>
      <c r="B33" s="202" t="s">
        <v>75</v>
      </c>
      <c r="C33" s="183" t="s">
        <v>76</v>
      </c>
      <c r="D33" s="203" t="s">
        <v>77</v>
      </c>
      <c r="E33" s="189">
        <f>E34+E35</f>
        <v>1240</v>
      </c>
      <c r="F33" s="189">
        <v>849.8</v>
      </c>
      <c r="G33" s="186">
        <f t="shared" si="0"/>
        <v>0.6853225806451613</v>
      </c>
      <c r="I33" s="15"/>
      <c r="J33" s="15"/>
    </row>
    <row r="34" spans="1:10" ht="77.25" customHeight="1">
      <c r="A34" s="191" t="s">
        <v>63</v>
      </c>
      <c r="B34" s="202">
        <v>182</v>
      </c>
      <c r="C34" s="193" t="s">
        <v>76</v>
      </c>
      <c r="D34" s="194" t="s">
        <v>77</v>
      </c>
      <c r="E34" s="195">
        <v>1240</v>
      </c>
      <c r="F34" s="196">
        <v>849.8</v>
      </c>
      <c r="G34" s="197">
        <f t="shared" si="0"/>
        <v>0.6853225806451613</v>
      </c>
      <c r="I34" s="11"/>
      <c r="J34" s="10"/>
    </row>
    <row r="35" spans="1:10" ht="76.5" customHeight="1">
      <c r="A35" s="191" t="s">
        <v>213</v>
      </c>
      <c r="B35" s="202">
        <v>188</v>
      </c>
      <c r="C35" s="193" t="s">
        <v>76</v>
      </c>
      <c r="D35" s="194" t="s">
        <v>77</v>
      </c>
      <c r="E35" s="195">
        <v>0</v>
      </c>
      <c r="F35" s="195">
        <v>0</v>
      </c>
      <c r="G35" s="197">
        <v>0</v>
      </c>
      <c r="I35" s="16"/>
      <c r="J35" s="16"/>
    </row>
    <row r="36" spans="1:10" ht="42.75" customHeight="1">
      <c r="A36" s="187" t="s">
        <v>64</v>
      </c>
      <c r="B36" s="182"/>
      <c r="C36" s="183" t="s">
        <v>78</v>
      </c>
      <c r="D36" s="188" t="s">
        <v>79</v>
      </c>
      <c r="E36" s="198">
        <f>E37</f>
        <v>1201</v>
      </c>
      <c r="F36" s="198">
        <f>F37</f>
        <v>1287.1</v>
      </c>
      <c r="G36" s="186">
        <f t="shared" si="0"/>
        <v>1.0716902581182348</v>
      </c>
      <c r="I36" s="16"/>
      <c r="J36" s="16"/>
    </row>
    <row r="37" spans="1:10" ht="78" customHeight="1">
      <c r="A37" s="187" t="s">
        <v>65</v>
      </c>
      <c r="B37" s="182"/>
      <c r="C37" s="183" t="s">
        <v>80</v>
      </c>
      <c r="D37" s="188" t="s">
        <v>298</v>
      </c>
      <c r="E37" s="198">
        <f>E38+E43++E44</f>
        <v>1201</v>
      </c>
      <c r="F37" s="198">
        <f>F38+F43++F44</f>
        <v>1287.1</v>
      </c>
      <c r="G37" s="186">
        <f t="shared" si="0"/>
        <v>1.0716902581182348</v>
      </c>
      <c r="I37" s="16"/>
      <c r="J37" s="16"/>
    </row>
    <row r="38" spans="1:10" ht="78.75" customHeight="1">
      <c r="A38" s="204" t="s">
        <v>614</v>
      </c>
      <c r="B38" s="205" t="s">
        <v>373</v>
      </c>
      <c r="C38" s="183" t="s">
        <v>81</v>
      </c>
      <c r="D38" s="203" t="s">
        <v>82</v>
      </c>
      <c r="E38" s="206">
        <f>SUM(E39:E42)</f>
        <v>1081</v>
      </c>
      <c r="F38" s="206">
        <v>1082</v>
      </c>
      <c r="G38" s="186">
        <f t="shared" si="0"/>
        <v>1.0009250693802034</v>
      </c>
      <c r="I38" s="16"/>
      <c r="J38" s="16"/>
    </row>
    <row r="39" spans="1:10" ht="74.25" customHeight="1">
      <c r="A39" s="199" t="s">
        <v>615</v>
      </c>
      <c r="B39" s="207" t="s">
        <v>83</v>
      </c>
      <c r="C39" s="193" t="s">
        <v>81</v>
      </c>
      <c r="D39" s="200" t="s">
        <v>82</v>
      </c>
      <c r="E39" s="196">
        <v>600</v>
      </c>
      <c r="F39" s="196">
        <v>350</v>
      </c>
      <c r="G39" s="197">
        <f t="shared" si="0"/>
        <v>0.5833333333333334</v>
      </c>
      <c r="I39" s="16"/>
      <c r="J39" s="16"/>
    </row>
    <row r="40" spans="1:10" ht="82.5" customHeight="1">
      <c r="A40" s="199" t="s">
        <v>616</v>
      </c>
      <c r="B40" s="207" t="s">
        <v>84</v>
      </c>
      <c r="C40" s="193" t="s">
        <v>81</v>
      </c>
      <c r="D40" s="200" t="s">
        <v>82</v>
      </c>
      <c r="E40" s="196">
        <v>281</v>
      </c>
      <c r="F40" s="196">
        <v>97</v>
      </c>
      <c r="G40" s="197">
        <f t="shared" si="0"/>
        <v>0.34519572953736655</v>
      </c>
      <c r="I40" s="16"/>
      <c r="J40" s="16"/>
    </row>
    <row r="41" spans="1:10" ht="80.25" customHeight="1">
      <c r="A41" s="199" t="s">
        <v>617</v>
      </c>
      <c r="B41" s="207" t="s">
        <v>85</v>
      </c>
      <c r="C41" s="193" t="s">
        <v>81</v>
      </c>
      <c r="D41" s="200" t="s">
        <v>82</v>
      </c>
      <c r="E41" s="196">
        <v>180</v>
      </c>
      <c r="F41" s="196">
        <v>80</v>
      </c>
      <c r="G41" s="197">
        <f t="shared" si="0"/>
        <v>0.4444444444444444</v>
      </c>
      <c r="I41" s="11"/>
      <c r="J41" s="13"/>
    </row>
    <row r="42" spans="1:10" ht="77.25" customHeight="1">
      <c r="A42" s="199" t="s">
        <v>618</v>
      </c>
      <c r="B42" s="207" t="s">
        <v>619</v>
      </c>
      <c r="C42" s="193" t="s">
        <v>81</v>
      </c>
      <c r="D42" s="200" t="s">
        <v>82</v>
      </c>
      <c r="E42" s="196">
        <v>20</v>
      </c>
      <c r="F42" s="196">
        <v>555</v>
      </c>
      <c r="G42" s="197">
        <f t="shared" si="0"/>
        <v>27.75</v>
      </c>
      <c r="I42" s="12"/>
      <c r="J42" s="12"/>
    </row>
    <row r="43" spans="1:10" ht="88.5" customHeight="1">
      <c r="A43" s="204" t="s">
        <v>620</v>
      </c>
      <c r="B43" s="205" t="s">
        <v>85</v>
      </c>
      <c r="C43" s="183" t="s">
        <v>86</v>
      </c>
      <c r="D43" s="203" t="s">
        <v>87</v>
      </c>
      <c r="E43" s="189">
        <v>120</v>
      </c>
      <c r="F43" s="206">
        <v>205.1</v>
      </c>
      <c r="G43" s="186">
        <f t="shared" si="0"/>
        <v>1.7091666666666667</v>
      </c>
      <c r="I43" s="12"/>
      <c r="J43" s="12"/>
    </row>
    <row r="44" spans="1:10" ht="81" customHeight="1">
      <c r="A44" s="204" t="s">
        <v>621</v>
      </c>
      <c r="B44" s="208">
        <v>978</v>
      </c>
      <c r="C44" s="183" t="s">
        <v>622</v>
      </c>
      <c r="D44" s="203" t="s">
        <v>623</v>
      </c>
      <c r="E44" s="206">
        <v>0</v>
      </c>
      <c r="F44" s="206">
        <v>0</v>
      </c>
      <c r="G44" s="197">
        <v>0</v>
      </c>
      <c r="I44" s="12"/>
      <c r="J44" s="12"/>
    </row>
    <row r="45" spans="1:10" ht="22.5" customHeight="1">
      <c r="A45" s="181" t="s">
        <v>91</v>
      </c>
      <c r="B45" s="190"/>
      <c r="C45" s="183" t="s">
        <v>92</v>
      </c>
      <c r="D45" s="184" t="s">
        <v>93</v>
      </c>
      <c r="E45" s="198">
        <f>E46</f>
        <v>3251.6000000000004</v>
      </c>
      <c r="F45" s="198">
        <f>F46</f>
        <v>2141.6</v>
      </c>
      <c r="G45" s="186">
        <f t="shared" si="0"/>
        <v>0.6586295977364989</v>
      </c>
      <c r="I45" s="12"/>
      <c r="J45" s="12"/>
    </row>
    <row r="46" spans="1:10" ht="42" customHeight="1">
      <c r="A46" s="187" t="s">
        <v>19</v>
      </c>
      <c r="B46" s="190"/>
      <c r="C46" s="183" t="s">
        <v>94</v>
      </c>
      <c r="D46" s="188" t="s">
        <v>95</v>
      </c>
      <c r="E46" s="198">
        <f>E47+E49</f>
        <v>3251.6000000000004</v>
      </c>
      <c r="F46" s="198">
        <f>F47+F49</f>
        <v>2141.6</v>
      </c>
      <c r="G46" s="186">
        <f t="shared" si="0"/>
        <v>0.6586295977364989</v>
      </c>
      <c r="I46" s="14"/>
      <c r="J46" s="14"/>
    </row>
    <row r="47" spans="1:10" ht="23.25" customHeight="1">
      <c r="A47" s="204" t="s">
        <v>5</v>
      </c>
      <c r="B47" s="190"/>
      <c r="C47" s="183" t="s">
        <v>96</v>
      </c>
      <c r="D47" s="188" t="s">
        <v>97</v>
      </c>
      <c r="E47" s="198">
        <v>0</v>
      </c>
      <c r="F47" s="198">
        <v>0</v>
      </c>
      <c r="G47" s="186">
        <v>0</v>
      </c>
      <c r="I47" s="11"/>
      <c r="J47" s="13"/>
    </row>
    <row r="48" spans="1:10" ht="48" customHeight="1">
      <c r="A48" s="199" t="s">
        <v>98</v>
      </c>
      <c r="B48" s="192">
        <v>978</v>
      </c>
      <c r="C48" s="193" t="s">
        <v>99</v>
      </c>
      <c r="D48" s="194" t="s">
        <v>624</v>
      </c>
      <c r="E48" s="196">
        <v>0</v>
      </c>
      <c r="F48" s="196">
        <v>0</v>
      </c>
      <c r="G48" s="197">
        <v>0</v>
      </c>
      <c r="I48" s="12"/>
      <c r="J48" s="12"/>
    </row>
    <row r="49" spans="1:10" ht="47.25" customHeight="1">
      <c r="A49" s="187" t="s">
        <v>100</v>
      </c>
      <c r="B49" s="192"/>
      <c r="C49" s="183" t="s">
        <v>101</v>
      </c>
      <c r="D49" s="188" t="s">
        <v>102</v>
      </c>
      <c r="E49" s="198">
        <f>E50+E53</f>
        <v>3251.6000000000004</v>
      </c>
      <c r="F49" s="198">
        <f>F50+F53</f>
        <v>2141.6</v>
      </c>
      <c r="G49" s="186">
        <f t="shared" si="0"/>
        <v>0.6586295977364989</v>
      </c>
      <c r="I49" s="13"/>
      <c r="J49" s="13"/>
    </row>
    <row r="50" spans="1:10" ht="80.25" customHeight="1">
      <c r="A50" s="204" t="s">
        <v>43</v>
      </c>
      <c r="B50" s="209"/>
      <c r="C50" s="183" t="s">
        <v>6</v>
      </c>
      <c r="D50" s="188" t="s">
        <v>374</v>
      </c>
      <c r="E50" s="198">
        <f>E51+E52</f>
        <v>1540.5</v>
      </c>
      <c r="F50" s="198">
        <f>F51+F52</f>
        <v>980.3</v>
      </c>
      <c r="G50" s="186">
        <f t="shared" si="0"/>
        <v>0.6363518338201882</v>
      </c>
      <c r="I50" s="11"/>
      <c r="J50" s="9"/>
    </row>
    <row r="51" spans="1:10" ht="87.75" customHeight="1">
      <c r="A51" s="199" t="s">
        <v>625</v>
      </c>
      <c r="B51" s="192">
        <v>978</v>
      </c>
      <c r="C51" s="193" t="s">
        <v>9</v>
      </c>
      <c r="D51" s="194" t="s">
        <v>10</v>
      </c>
      <c r="E51" s="196">
        <v>1534.5</v>
      </c>
      <c r="F51" s="196">
        <v>980.3</v>
      </c>
      <c r="G51" s="197">
        <f t="shared" si="0"/>
        <v>0.6388400130335614</v>
      </c>
      <c r="I51" s="11"/>
      <c r="J51" s="9"/>
    </row>
    <row r="52" spans="1:10" ht="131.25" customHeight="1">
      <c r="A52" s="199" t="s">
        <v>626</v>
      </c>
      <c r="B52" s="192">
        <v>978</v>
      </c>
      <c r="C52" s="193" t="s">
        <v>105</v>
      </c>
      <c r="D52" s="210" t="s">
        <v>11</v>
      </c>
      <c r="E52" s="195">
        <v>6</v>
      </c>
      <c r="F52" s="196">
        <v>0</v>
      </c>
      <c r="G52" s="197">
        <f t="shared" si="0"/>
        <v>0</v>
      </c>
      <c r="I52" s="13"/>
      <c r="J52" s="13"/>
    </row>
    <row r="53" spans="1:10" ht="82.5" customHeight="1">
      <c r="A53" s="204" t="s">
        <v>106</v>
      </c>
      <c r="B53" s="211"/>
      <c r="C53" s="183" t="s">
        <v>107</v>
      </c>
      <c r="D53" s="188" t="s">
        <v>375</v>
      </c>
      <c r="E53" s="198">
        <f>E54+E55</f>
        <v>1711.1000000000001</v>
      </c>
      <c r="F53" s="198">
        <f>F54+F55</f>
        <v>1161.3</v>
      </c>
      <c r="G53" s="186">
        <f t="shared" si="0"/>
        <v>0.6786862252352287</v>
      </c>
      <c r="I53" s="11"/>
      <c r="J53" s="11"/>
    </row>
    <row r="54" spans="1:10" ht="51.75" customHeight="1">
      <c r="A54" s="199" t="s">
        <v>108</v>
      </c>
      <c r="B54" s="192">
        <v>978</v>
      </c>
      <c r="C54" s="193" t="s">
        <v>7</v>
      </c>
      <c r="D54" s="194" t="s">
        <v>109</v>
      </c>
      <c r="E54" s="196">
        <v>1151.4</v>
      </c>
      <c r="F54" s="196">
        <v>817.3</v>
      </c>
      <c r="G54" s="197">
        <f t="shared" si="0"/>
        <v>0.709831509466736</v>
      </c>
      <c r="I54" s="11"/>
      <c r="J54" s="11"/>
    </row>
    <row r="55" spans="1:10" ht="54.75" customHeight="1">
      <c r="A55" s="199" t="s">
        <v>110</v>
      </c>
      <c r="B55" s="192">
        <v>978</v>
      </c>
      <c r="C55" s="193" t="s">
        <v>8</v>
      </c>
      <c r="D55" s="194" t="s">
        <v>111</v>
      </c>
      <c r="E55" s="196">
        <v>559.7</v>
      </c>
      <c r="F55" s="196">
        <v>344</v>
      </c>
      <c r="G55" s="197">
        <f t="shared" si="0"/>
        <v>0.6146149723065928</v>
      </c>
      <c r="I55" s="12"/>
      <c r="J55" s="12"/>
    </row>
    <row r="56" spans="1:7" s="3" customFormat="1" ht="21.75" customHeight="1">
      <c r="A56" s="212"/>
      <c r="B56" s="213"/>
      <c r="C56" s="212"/>
      <c r="D56" s="188" t="s">
        <v>3</v>
      </c>
      <c r="E56" s="214">
        <f>E45+E15</f>
        <v>45800</v>
      </c>
      <c r="F56" s="214">
        <f>F45+F15</f>
        <v>32939.5</v>
      </c>
      <c r="G56" s="186">
        <f t="shared" si="0"/>
        <v>0.719203056768559</v>
      </c>
    </row>
    <row r="57" spans="1:6" s="3" customFormat="1" ht="21.75" customHeight="1">
      <c r="A57" s="141"/>
      <c r="B57" s="141"/>
      <c r="C57" s="141"/>
      <c r="D57" s="141"/>
      <c r="E57" s="141"/>
      <c r="F57" s="18"/>
    </row>
    <row r="58" spans="6:7" s="3" customFormat="1" ht="20.25" customHeight="1">
      <c r="F58" s="2"/>
      <c r="G58" s="4"/>
    </row>
    <row r="59" spans="1:7" s="3" customFormat="1" ht="22.5" customHeight="1">
      <c r="A59" s="2"/>
      <c r="B59" s="2"/>
      <c r="C59" s="2"/>
      <c r="F59" s="151"/>
      <c r="G59" s="19"/>
    </row>
    <row r="60" spans="1:7" s="3" customFormat="1" ht="18.75" customHeight="1">
      <c r="A60" s="2"/>
      <c r="B60" s="2"/>
      <c r="C60" s="2"/>
      <c r="D60" s="2"/>
      <c r="E60" s="2"/>
      <c r="F60" s="2"/>
      <c r="G60" s="4"/>
    </row>
    <row r="61" spans="1:6" s="3" customFormat="1" ht="24" customHeight="1">
      <c r="A61" s="2"/>
      <c r="B61" s="2"/>
      <c r="C61" s="2"/>
      <c r="D61" s="2"/>
      <c r="E61" s="2"/>
      <c r="F61" s="2"/>
    </row>
    <row r="62" spans="1:6" s="3" customFormat="1" ht="18.75" customHeight="1">
      <c r="A62" s="2"/>
      <c r="B62" s="2"/>
      <c r="C62" s="2"/>
      <c r="D62" s="2"/>
      <c r="E62" s="2"/>
      <c r="F62" s="2"/>
    </row>
    <row r="63" spans="1:6" s="3" customFormat="1" ht="19.5" customHeight="1">
      <c r="A63" s="2"/>
      <c r="B63" s="2"/>
      <c r="C63" s="2"/>
      <c r="D63" s="2"/>
      <c r="E63" s="2"/>
      <c r="F63" s="2"/>
    </row>
    <row r="64" spans="1:6" s="3" customFormat="1" ht="20.25" customHeight="1">
      <c r="A64" s="2"/>
      <c r="B64" s="2"/>
      <c r="C64" s="2"/>
      <c r="D64" s="2"/>
      <c r="E64" s="2"/>
      <c r="F64" s="2"/>
    </row>
    <row r="65" spans="1:6" s="3" customFormat="1" ht="23.25" customHeight="1">
      <c r="A65" s="2"/>
      <c r="B65" s="2"/>
      <c r="C65" s="2"/>
      <c r="D65" s="2"/>
      <c r="E65" s="2"/>
      <c r="F65" s="2"/>
    </row>
    <row r="66" spans="1:6" s="3" customFormat="1" ht="19.5" customHeight="1">
      <c r="A66" s="2"/>
      <c r="B66" s="2"/>
      <c r="C66" s="2"/>
      <c r="D66" s="2"/>
      <c r="E66" s="2"/>
      <c r="F66" s="2"/>
    </row>
    <row r="67" spans="1:6" s="3" customFormat="1" ht="19.5" customHeight="1">
      <c r="A67" s="2"/>
      <c r="B67" s="2"/>
      <c r="C67" s="2"/>
      <c r="D67" s="2"/>
      <c r="E67" s="2"/>
      <c r="F67" s="2"/>
    </row>
    <row r="68" spans="1:6" s="3" customFormat="1" ht="18.75" customHeight="1">
      <c r="A68" s="2"/>
      <c r="B68" s="2"/>
      <c r="C68" s="2"/>
      <c r="D68" s="2"/>
      <c r="E68" s="2"/>
      <c r="F68" s="2"/>
    </row>
    <row r="69" spans="1:6" s="3" customFormat="1" ht="21" customHeight="1">
      <c r="A69" s="2"/>
      <c r="B69" s="2"/>
      <c r="C69" s="2"/>
      <c r="D69" s="2"/>
      <c r="E69" s="2"/>
      <c r="F69" s="2"/>
    </row>
    <row r="70" spans="4:6" s="3" customFormat="1" ht="12.75">
      <c r="D70" s="29"/>
      <c r="E70" s="18"/>
      <c r="F70" s="2"/>
    </row>
    <row r="71" s="3" customFormat="1" ht="12.75"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2"/>
      <c r="B73" s="2"/>
      <c r="C73" s="2"/>
      <c r="D73" s="2"/>
      <c r="E73" s="2"/>
      <c r="F73" s="2"/>
    </row>
    <row r="74" spans="1:6" s="3" customFormat="1" ht="12.75">
      <c r="A74" s="17"/>
      <c r="B74" s="30"/>
      <c r="C74" s="30"/>
      <c r="D74" s="30"/>
      <c r="E74" s="17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  <row r="85" spans="1:6" s="3" customFormat="1" ht="12.75">
      <c r="A85" s="2"/>
      <c r="B85" s="2"/>
      <c r="C85" s="2"/>
      <c r="D85" s="2"/>
      <c r="E85" s="2"/>
      <c r="F85" s="2"/>
    </row>
    <row r="86" spans="1:6" s="3" customFormat="1" ht="12.75">
      <c r="A86" s="2"/>
      <c r="B86" s="2"/>
      <c r="C86" s="2"/>
      <c r="D86" s="2"/>
      <c r="E86" s="2"/>
      <c r="F86" s="2"/>
    </row>
    <row r="87" spans="1:6" s="3" customFormat="1" ht="12.75">
      <c r="A87" s="2"/>
      <c r="B87" s="2"/>
      <c r="C87" s="2"/>
      <c r="D87" s="2"/>
      <c r="E87" s="2"/>
      <c r="F87" s="2"/>
    </row>
    <row r="88" spans="1:6" s="3" customFormat="1" ht="12.75">
      <c r="A88" s="2"/>
      <c r="B88" s="2"/>
      <c r="C88" s="2"/>
      <c r="D88" s="2"/>
      <c r="E88" s="2"/>
      <c r="F88" s="2"/>
    </row>
    <row r="89" spans="1:6" s="3" customFormat="1" ht="12.75">
      <c r="A89" s="2"/>
      <c r="B89" s="2"/>
      <c r="C89" s="2"/>
      <c r="D89" s="2"/>
      <c r="E89" s="2"/>
      <c r="F89" s="2"/>
    </row>
    <row r="90" spans="1:6" s="3" customFormat="1" ht="12.75">
      <c r="A90" s="2"/>
      <c r="B90" s="2"/>
      <c r="C90" s="2"/>
      <c r="D90" s="2"/>
      <c r="E90" s="2"/>
      <c r="F90" s="2"/>
    </row>
    <row r="91" spans="1:6" s="3" customFormat="1" ht="12.75">
      <c r="A91" s="2"/>
      <c r="B91" s="2"/>
      <c r="C91" s="2"/>
      <c r="D91" s="2"/>
      <c r="E91" s="2"/>
      <c r="F91" s="2"/>
    </row>
    <row r="92" spans="1:6" s="3" customFormat="1" ht="12.75">
      <c r="A92" s="2"/>
      <c r="B92" s="2"/>
      <c r="C92" s="2"/>
      <c r="D92" s="2"/>
      <c r="E92" s="2"/>
      <c r="F92" s="2"/>
    </row>
    <row r="93" spans="1:6" s="3" customFormat="1" ht="12.75">
      <c r="A93" s="2"/>
      <c r="B93" s="2"/>
      <c r="C93" s="2"/>
      <c r="D93" s="2"/>
      <c r="E93" s="2"/>
      <c r="F93" s="2"/>
    </row>
    <row r="94" spans="1:6" s="3" customFormat="1" ht="12.75">
      <c r="A94" s="2"/>
      <c r="B94" s="2"/>
      <c r="C94" s="2"/>
      <c r="D94" s="2"/>
      <c r="E94" s="2"/>
      <c r="F94" s="2"/>
    </row>
    <row r="95" spans="1:6" s="3" customFormat="1" ht="12.75">
      <c r="A95" s="2"/>
      <c r="B95" s="2"/>
      <c r="C95" s="2"/>
      <c r="D95" s="2"/>
      <c r="E95" s="2"/>
      <c r="F95" s="2"/>
    </row>
    <row r="96" spans="1:6" s="3" customFormat="1" ht="12.75">
      <c r="A96" s="2"/>
      <c r="B96" s="2"/>
      <c r="C96" s="2"/>
      <c r="D96" s="2"/>
      <c r="E96" s="2"/>
      <c r="F96" s="2"/>
    </row>
    <row r="97" spans="1:6" s="3" customFormat="1" ht="12.75">
      <c r="A97" s="2"/>
      <c r="B97" s="2"/>
      <c r="C97" s="2"/>
      <c r="D97" s="2"/>
      <c r="E97" s="2"/>
      <c r="F97" s="2"/>
    </row>
    <row r="98" spans="1:6" s="3" customFormat="1" ht="12.75">
      <c r="A98" s="2"/>
      <c r="B98" s="2"/>
      <c r="C98" s="2"/>
      <c r="D98" s="2"/>
      <c r="E98" s="2"/>
      <c r="F98" s="2"/>
    </row>
    <row r="99" spans="1:6" s="3" customFormat="1" ht="12.75">
      <c r="A99" s="2"/>
      <c r="B99" s="2"/>
      <c r="C99" s="2"/>
      <c r="D99" s="2"/>
      <c r="E99" s="2"/>
      <c r="F99" s="2"/>
    </row>
    <row r="100" spans="1:6" s="3" customFormat="1" ht="12.75">
      <c r="A100" s="2"/>
      <c r="B100" s="2"/>
      <c r="C100" s="2"/>
      <c r="D100" s="2"/>
      <c r="E100" s="2"/>
      <c r="F100" s="2"/>
    </row>
    <row r="101" spans="1:6" s="3" customFormat="1" ht="12.75">
      <c r="A101" s="2"/>
      <c r="B101" s="2"/>
      <c r="C101" s="2"/>
      <c r="D101" s="2"/>
      <c r="E101" s="2"/>
      <c r="F101" s="2"/>
    </row>
    <row r="102" spans="1:6" s="3" customFormat="1" ht="12.75">
      <c r="A102" s="2"/>
      <c r="B102" s="2"/>
      <c r="C102" s="2"/>
      <c r="D102" s="2"/>
      <c r="E102" s="2"/>
      <c r="F102" s="2"/>
    </row>
    <row r="103" spans="1:6" s="3" customFormat="1" ht="12.75">
      <c r="A103" s="2"/>
      <c r="B103" s="2"/>
      <c r="C103" s="2"/>
      <c r="D103" s="2"/>
      <c r="E103" s="2"/>
      <c r="F103" s="2"/>
    </row>
    <row r="104" spans="1:6" s="3" customFormat="1" ht="12.75">
      <c r="A104" s="2"/>
      <c r="B104" s="2"/>
      <c r="C104" s="2"/>
      <c r="D104" s="2"/>
      <c r="E104" s="2"/>
      <c r="F104" s="2"/>
    </row>
    <row r="105" spans="1:6" s="3" customFormat="1" ht="12.75">
      <c r="A105" s="2"/>
      <c r="B105" s="2"/>
      <c r="C105" s="2"/>
      <c r="D105" s="2"/>
      <c r="E105" s="2"/>
      <c r="F105" s="2"/>
    </row>
    <row r="106" spans="1:6" s="3" customFormat="1" ht="12.75">
      <c r="A106" s="2"/>
      <c r="B106" s="2"/>
      <c r="C106" s="2"/>
      <c r="D106" s="2"/>
      <c r="E106" s="2"/>
      <c r="F106" s="2"/>
    </row>
    <row r="107" spans="1:6" s="3" customFormat="1" ht="12.75">
      <c r="A107" s="2"/>
      <c r="B107" s="2"/>
      <c r="C107" s="2"/>
      <c r="D107" s="2"/>
      <c r="E107" s="2"/>
      <c r="F107" s="2"/>
    </row>
    <row r="108" spans="1:6" s="3" customFormat="1" ht="12.75">
      <c r="A108" s="2"/>
      <c r="B108" s="2"/>
      <c r="C108" s="2"/>
      <c r="D108" s="2"/>
      <c r="E108" s="2"/>
      <c r="F108" s="2"/>
    </row>
    <row r="109" spans="1:6" s="3" customFormat="1" ht="12.75">
      <c r="A109" s="2"/>
      <c r="B109" s="2"/>
      <c r="C109" s="2"/>
      <c r="D109" s="2"/>
      <c r="E109" s="2"/>
      <c r="F109" s="2"/>
    </row>
    <row r="110" spans="1:6" s="3" customFormat="1" ht="12.75">
      <c r="A110" s="2"/>
      <c r="B110" s="2"/>
      <c r="C110" s="2"/>
      <c r="D110" s="2"/>
      <c r="E110" s="2"/>
      <c r="F110" s="2"/>
    </row>
    <row r="111" spans="1:6" s="3" customFormat="1" ht="12.75">
      <c r="A111" s="2"/>
      <c r="B111" s="2"/>
      <c r="C111" s="2"/>
      <c r="D111" s="2"/>
      <c r="E111" s="2"/>
      <c r="F111" s="2"/>
    </row>
    <row r="112" spans="1:6" s="3" customFormat="1" ht="12.75">
      <c r="A112" s="2"/>
      <c r="B112" s="2"/>
      <c r="C112" s="2"/>
      <c r="D112" s="2"/>
      <c r="E112" s="2"/>
      <c r="F112" s="2"/>
    </row>
    <row r="113" spans="1:6" s="3" customFormat="1" ht="12.75">
      <c r="A113" s="2"/>
      <c r="B113" s="2"/>
      <c r="C113" s="2"/>
      <c r="D113" s="2"/>
      <c r="E113" s="2"/>
      <c r="F113" s="2"/>
    </row>
    <row r="114" spans="1:6" s="3" customFormat="1" ht="12.75">
      <c r="A114" s="2"/>
      <c r="B114" s="2"/>
      <c r="C114" s="2"/>
      <c r="D114" s="2"/>
      <c r="E114" s="2"/>
      <c r="F114" s="2"/>
    </row>
    <row r="115" spans="1:6" s="3" customFormat="1" ht="12.75">
      <c r="A115" s="2"/>
      <c r="B115" s="2"/>
      <c r="C115" s="2"/>
      <c r="D115" s="2"/>
      <c r="E115" s="2"/>
      <c r="F115" s="2"/>
    </row>
    <row r="116" spans="1:6" s="3" customFormat="1" ht="12.75">
      <c r="A116" s="2"/>
      <c r="B116" s="2"/>
      <c r="C116" s="2"/>
      <c r="D116" s="2"/>
      <c r="E116" s="2"/>
      <c r="F116" s="2"/>
    </row>
    <row r="117" spans="1:6" s="3" customFormat="1" ht="12.75">
      <c r="A117" s="2"/>
      <c r="B117" s="2"/>
      <c r="C117" s="2"/>
      <c r="D117" s="2"/>
      <c r="E117" s="2"/>
      <c r="F117" s="2"/>
    </row>
    <row r="118" spans="1:6" s="3" customFormat="1" ht="12.75">
      <c r="A118" s="2"/>
      <c r="B118" s="2"/>
      <c r="C118" s="2"/>
      <c r="D118" s="2"/>
      <c r="E118" s="2"/>
      <c r="F118" s="2"/>
    </row>
    <row r="119" spans="1:6" s="3" customFormat="1" ht="12.75">
      <c r="A119" s="2"/>
      <c r="B119" s="2"/>
      <c r="C119" s="2"/>
      <c r="D119" s="2"/>
      <c r="E119" s="2"/>
      <c r="F119" s="2"/>
    </row>
    <row r="120" spans="1:6" s="3" customFormat="1" ht="12.75">
      <c r="A120" s="2"/>
      <c r="B120" s="2"/>
      <c r="C120" s="2"/>
      <c r="D120" s="2"/>
      <c r="E120" s="2"/>
      <c r="F120" s="2"/>
    </row>
    <row r="121" spans="1:6" s="3" customFormat="1" ht="12.75">
      <c r="A121" s="2"/>
      <c r="B121" s="2"/>
      <c r="C121" s="2"/>
      <c r="D121" s="2"/>
      <c r="E121" s="2"/>
      <c r="F121" s="2"/>
    </row>
    <row r="122" spans="1:6" s="3" customFormat="1" ht="12.75">
      <c r="A122" s="2"/>
      <c r="B122" s="2"/>
      <c r="C122" s="2"/>
      <c r="D122" s="2"/>
      <c r="E122" s="2"/>
      <c r="F122" s="2"/>
    </row>
    <row r="123" spans="1:6" s="3" customFormat="1" ht="12.75">
      <c r="A123" s="2"/>
      <c r="B123" s="2"/>
      <c r="C123" s="2"/>
      <c r="D123" s="2"/>
      <c r="E123" s="2"/>
      <c r="F123" s="2"/>
    </row>
    <row r="124" spans="1:6" s="3" customFormat="1" ht="12.75">
      <c r="A124" s="2"/>
      <c r="B124" s="2"/>
      <c r="C124" s="2"/>
      <c r="D124" s="2"/>
      <c r="E124" s="2"/>
      <c r="F124" s="2"/>
    </row>
    <row r="125" spans="1:6" s="3" customFormat="1" ht="12.75">
      <c r="A125" s="2"/>
      <c r="B125" s="2"/>
      <c r="C125" s="2"/>
      <c r="D125" s="2"/>
      <c r="E125" s="2"/>
      <c r="F125" s="2"/>
    </row>
    <row r="126" spans="1:6" s="3" customFormat="1" ht="12.75">
      <c r="A126" s="2"/>
      <c r="B126" s="2"/>
      <c r="C126" s="2"/>
      <c r="D126" s="2"/>
      <c r="E126" s="2"/>
      <c r="F126" s="2"/>
    </row>
    <row r="127" spans="1:6" s="3" customFormat="1" ht="12.75">
      <c r="A127" s="2"/>
      <c r="B127" s="2"/>
      <c r="C127" s="2"/>
      <c r="D127" s="2"/>
      <c r="E127" s="2"/>
      <c r="F127" s="2"/>
    </row>
    <row r="128" spans="1:6" s="3" customFormat="1" ht="12.75">
      <c r="A128" s="2"/>
      <c r="B128" s="2"/>
      <c r="C128" s="2"/>
      <c r="D128" s="2"/>
      <c r="E128" s="2"/>
      <c r="F128" s="2"/>
    </row>
    <row r="129" spans="1:6" s="3" customFormat="1" ht="12.75">
      <c r="A129" s="2"/>
      <c r="B129" s="2"/>
      <c r="C129" s="2"/>
      <c r="D129" s="2"/>
      <c r="E129" s="2"/>
      <c r="F129" s="2"/>
    </row>
    <row r="130" spans="1:6" s="3" customFormat="1" ht="12.75">
      <c r="A130" s="2"/>
      <c r="B130" s="2"/>
      <c r="C130" s="2"/>
      <c r="D130" s="2"/>
      <c r="E130" s="2"/>
      <c r="F130" s="2"/>
    </row>
    <row r="131" spans="1:6" s="3" customFormat="1" ht="12.75">
      <c r="A131" s="2"/>
      <c r="B131" s="2"/>
      <c r="C131" s="2"/>
      <c r="D131" s="2"/>
      <c r="E131" s="2"/>
      <c r="F131" s="2"/>
    </row>
    <row r="132" spans="1:6" s="3" customFormat="1" ht="12.75">
      <c r="A132" s="2"/>
      <c r="B132" s="2"/>
      <c r="C132" s="2"/>
      <c r="D132" s="2"/>
      <c r="E132" s="2"/>
      <c r="F132" s="2"/>
    </row>
    <row r="133" spans="1:6" s="3" customFormat="1" ht="12.75">
      <c r="A133" s="2"/>
      <c r="B133" s="2"/>
      <c r="C133" s="2"/>
      <c r="D133" s="2"/>
      <c r="E133" s="2"/>
      <c r="F133" s="2"/>
    </row>
    <row r="134" spans="1:6" s="3" customFormat="1" ht="12.75">
      <c r="A134" s="2"/>
      <c r="B134" s="2"/>
      <c r="C134" s="2"/>
      <c r="D134" s="2"/>
      <c r="E134" s="2"/>
      <c r="F134" s="2"/>
    </row>
    <row r="135" spans="1:6" s="3" customFormat="1" ht="12.75">
      <c r="A135" s="2"/>
      <c r="B135" s="2"/>
      <c r="C135" s="2"/>
      <c r="D135" s="2"/>
      <c r="E135" s="2"/>
      <c r="F135" s="2"/>
    </row>
    <row r="136" spans="1:6" s="3" customFormat="1" ht="12.75">
      <c r="A136" s="2"/>
      <c r="B136" s="2"/>
      <c r="C136" s="2"/>
      <c r="D136" s="2"/>
      <c r="E136" s="2"/>
      <c r="F136" s="2"/>
    </row>
    <row r="137" spans="1:6" s="3" customFormat="1" ht="12.75">
      <c r="A137" s="2"/>
      <c r="B137" s="2"/>
      <c r="C137" s="2"/>
      <c r="D137" s="2"/>
      <c r="E137" s="2"/>
      <c r="F137" s="2"/>
    </row>
    <row r="138" spans="1:6" s="3" customFormat="1" ht="12.75">
      <c r="A138" s="2"/>
      <c r="B138" s="2"/>
      <c r="C138" s="2"/>
      <c r="D138" s="2"/>
      <c r="E138" s="2"/>
      <c r="F138" s="2"/>
    </row>
    <row r="139" spans="1:6" s="3" customFormat="1" ht="12.75">
      <c r="A139" s="2"/>
      <c r="B139" s="2"/>
      <c r="C139" s="2"/>
      <c r="D139" s="2"/>
      <c r="E139" s="2"/>
      <c r="F139" s="2"/>
    </row>
    <row r="140" spans="1:6" s="3" customFormat="1" ht="12.75">
      <c r="A140" s="2"/>
      <c r="B140" s="2"/>
      <c r="C140" s="2"/>
      <c r="D140" s="2"/>
      <c r="E140" s="2"/>
      <c r="F140" s="2"/>
    </row>
    <row r="141" spans="1:6" s="3" customFormat="1" ht="12.75">
      <c r="A141" s="2"/>
      <c r="B141" s="2"/>
      <c r="C141" s="2"/>
      <c r="D141" s="2"/>
      <c r="E141" s="2"/>
      <c r="F141" s="2"/>
    </row>
    <row r="142" spans="1:6" s="3" customFormat="1" ht="12.75">
      <c r="A142" s="2"/>
      <c r="B142" s="2"/>
      <c r="C142" s="2"/>
      <c r="D142" s="2"/>
      <c r="E142" s="2"/>
      <c r="F142" s="2"/>
    </row>
    <row r="143" spans="1:6" s="3" customFormat="1" ht="12.75">
      <c r="A143" s="2"/>
      <c r="B143" s="2"/>
      <c r="C143" s="2"/>
      <c r="D143" s="2"/>
      <c r="E143" s="2"/>
      <c r="F143" s="2"/>
    </row>
    <row r="144" spans="1:6" s="3" customFormat="1" ht="12.75">
      <c r="A144" s="2"/>
      <c r="B144" s="2"/>
      <c r="C144" s="2"/>
      <c r="D144" s="2"/>
      <c r="E144" s="2"/>
      <c r="F144" s="2"/>
    </row>
    <row r="145" spans="1:6" s="3" customFormat="1" ht="12.75">
      <c r="A145" s="2"/>
      <c r="B145" s="2"/>
      <c r="C145" s="2"/>
      <c r="D145" s="2"/>
      <c r="E145" s="2"/>
      <c r="F145" s="2"/>
    </row>
    <row r="146" spans="1:6" s="3" customFormat="1" ht="12.75">
      <c r="A146" s="2"/>
      <c r="B146" s="2"/>
      <c r="C146" s="2"/>
      <c r="D146" s="2"/>
      <c r="E146" s="2"/>
      <c r="F146" s="2"/>
    </row>
    <row r="147" spans="1:6" s="3" customFormat="1" ht="12.75">
      <c r="A147" s="2"/>
      <c r="B147" s="2"/>
      <c r="C147" s="2"/>
      <c r="D147" s="2"/>
      <c r="E147" s="2"/>
      <c r="F147" s="2"/>
    </row>
    <row r="148" spans="1:6" s="3" customFormat="1" ht="12.75">
      <c r="A148" s="2"/>
      <c r="B148" s="2"/>
      <c r="C148" s="2"/>
      <c r="D148" s="2"/>
      <c r="E148" s="2"/>
      <c r="F148" s="2"/>
    </row>
    <row r="149" spans="1:6" s="3" customFormat="1" ht="12.75">
      <c r="A149" s="2"/>
      <c r="B149" s="2"/>
      <c r="C149" s="2"/>
      <c r="D149" s="2"/>
      <c r="E149" s="2"/>
      <c r="F149" s="2"/>
    </row>
    <row r="150" spans="1:6" s="3" customFormat="1" ht="12.75">
      <c r="A150" s="2"/>
      <c r="B150" s="2"/>
      <c r="C150" s="2"/>
      <c r="D150" s="2"/>
      <c r="E150" s="2"/>
      <c r="F150" s="2"/>
    </row>
    <row r="151" spans="1:6" s="3" customFormat="1" ht="12.75">
      <c r="A151" s="2"/>
      <c r="B151" s="2"/>
      <c r="C151" s="2"/>
      <c r="D151" s="2"/>
      <c r="E151" s="2"/>
      <c r="F151" s="2"/>
    </row>
    <row r="152" spans="1:6" s="3" customFormat="1" ht="12.75">
      <c r="A152" s="2"/>
      <c r="B152" s="2"/>
      <c r="C152" s="2"/>
      <c r="D152" s="2"/>
      <c r="E152" s="2"/>
      <c r="F152" s="2"/>
    </row>
    <row r="153" spans="1:6" s="3" customFormat="1" ht="12.75">
      <c r="A153" s="2"/>
      <c r="B153" s="2"/>
      <c r="C153" s="2"/>
      <c r="D153" s="2"/>
      <c r="E153" s="2"/>
      <c r="F153" s="2"/>
    </row>
    <row r="154" spans="1:6" s="3" customFormat="1" ht="12.75">
      <c r="A154" s="2"/>
      <c r="B154" s="2"/>
      <c r="C154" s="2"/>
      <c r="D154" s="2"/>
      <c r="E154" s="2"/>
      <c r="F154" s="2"/>
    </row>
    <row r="155" spans="1:6" s="3" customFormat="1" ht="12.75">
      <c r="A155" s="2"/>
      <c r="B155" s="2"/>
      <c r="C155" s="2"/>
      <c r="D155" s="2"/>
      <c r="E155" s="2"/>
      <c r="F155" s="2"/>
    </row>
    <row r="156" spans="1:6" s="3" customFormat="1" ht="12.75">
      <c r="A156" s="2"/>
      <c r="B156" s="2"/>
      <c r="C156" s="2"/>
      <c r="D156" s="2"/>
      <c r="E156" s="2"/>
      <c r="F156" s="2"/>
    </row>
    <row r="157" spans="1:6" s="3" customFormat="1" ht="12.75">
      <c r="A157" s="2"/>
      <c r="B157" s="2"/>
      <c r="C157" s="2"/>
      <c r="D157" s="2"/>
      <c r="E157" s="2"/>
      <c r="F157" s="2"/>
    </row>
    <row r="158" spans="1:6" s="3" customFormat="1" ht="12.75">
      <c r="A158" s="2"/>
      <c r="B158" s="2"/>
      <c r="C158" s="2"/>
      <c r="D158" s="2"/>
      <c r="E158" s="2"/>
      <c r="F158" s="2"/>
    </row>
    <row r="159" spans="1:6" s="3" customFormat="1" ht="12.75">
      <c r="A159" s="2"/>
      <c r="B159" s="2"/>
      <c r="C159" s="2"/>
      <c r="D159" s="2"/>
      <c r="E159" s="2"/>
      <c r="F159" s="2"/>
    </row>
    <row r="160" spans="1:6" s="3" customFormat="1" ht="12.75">
      <c r="A160" s="2"/>
      <c r="B160" s="2"/>
      <c r="C160" s="2"/>
      <c r="D160" s="2"/>
      <c r="E160" s="2"/>
      <c r="F160" s="2"/>
    </row>
    <row r="161" spans="1:6" s="3" customFormat="1" ht="12.75">
      <c r="A161" s="2"/>
      <c r="B161" s="2"/>
      <c r="C161" s="2"/>
      <c r="D161" s="2"/>
      <c r="E161" s="2"/>
      <c r="F161" s="2"/>
    </row>
    <row r="162" spans="1:6" s="3" customFormat="1" ht="12.75">
      <c r="A162" s="2"/>
      <c r="B162" s="2"/>
      <c r="C162" s="2"/>
      <c r="D162" s="2"/>
      <c r="E162" s="2"/>
      <c r="F162" s="2"/>
    </row>
    <row r="163" spans="1:6" s="3" customFormat="1" ht="12.75">
      <c r="A163" s="2"/>
      <c r="B163" s="2"/>
      <c r="C163" s="2"/>
      <c r="D163" s="2"/>
      <c r="E163" s="2"/>
      <c r="F163" s="2"/>
    </row>
    <row r="164" spans="1:6" s="3" customFormat="1" ht="12.75">
      <c r="A164" s="2"/>
      <c r="B164" s="2"/>
      <c r="C164" s="2"/>
      <c r="D164" s="2"/>
      <c r="E164" s="2"/>
      <c r="F164" s="2"/>
    </row>
    <row r="165" spans="1:6" s="3" customFormat="1" ht="12.75">
      <c r="A165" s="2"/>
      <c r="B165" s="2"/>
      <c r="C165" s="2"/>
      <c r="D165" s="2"/>
      <c r="E165" s="2"/>
      <c r="F165" s="2"/>
    </row>
    <row r="166" spans="1:6" s="3" customFormat="1" ht="12.75">
      <c r="A166" s="2"/>
      <c r="B166" s="2"/>
      <c r="C166" s="2"/>
      <c r="D166" s="2"/>
      <c r="E166" s="2"/>
      <c r="F166" s="2"/>
    </row>
    <row r="167" spans="1:6" s="3" customFormat="1" ht="12.75">
      <c r="A167" s="2"/>
      <c r="B167" s="2"/>
      <c r="C167" s="2"/>
      <c r="D167" s="2"/>
      <c r="E167" s="2"/>
      <c r="F167" s="2"/>
    </row>
    <row r="168" spans="1:6" s="3" customFormat="1" ht="12.75">
      <c r="A168" s="2"/>
      <c r="B168" s="2"/>
      <c r="C168" s="2"/>
      <c r="D168" s="2"/>
      <c r="E168" s="2"/>
      <c r="F168" s="2"/>
    </row>
    <row r="169" spans="1:6" s="3" customFormat="1" ht="12.75">
      <c r="A169" s="2"/>
      <c r="B169" s="2"/>
      <c r="C169" s="2"/>
      <c r="D169" s="2"/>
      <c r="E169" s="2"/>
      <c r="F169" s="2"/>
    </row>
    <row r="170" spans="1:6" s="3" customFormat="1" ht="12.75">
      <c r="A170" s="2"/>
      <c r="B170" s="2"/>
      <c r="C170" s="2"/>
      <c r="D170" s="2"/>
      <c r="E170" s="2"/>
      <c r="F170" s="2"/>
    </row>
    <row r="171" spans="1:6" s="3" customFormat="1" ht="12.75">
      <c r="A171" s="2"/>
      <c r="B171" s="2"/>
      <c r="C171" s="2"/>
      <c r="D171" s="2"/>
      <c r="E171" s="2"/>
      <c r="F171" s="2"/>
    </row>
    <row r="172" spans="1:6" s="3" customFormat="1" ht="12.75">
      <c r="A172" s="2"/>
      <c r="B172" s="2"/>
      <c r="C172" s="2"/>
      <c r="D172" s="2"/>
      <c r="E172" s="2"/>
      <c r="F172" s="2"/>
    </row>
    <row r="173" spans="1:6" s="3" customFormat="1" ht="12.75">
      <c r="A173" s="2"/>
      <c r="B173" s="2"/>
      <c r="C173" s="2"/>
      <c r="D173" s="2"/>
      <c r="E173" s="2"/>
      <c r="F173" s="2"/>
    </row>
    <row r="174" spans="1:6" s="3" customFormat="1" ht="12.75">
      <c r="A174" s="2"/>
      <c r="B174" s="2"/>
      <c r="C174" s="2"/>
      <c r="D174" s="2"/>
      <c r="E174" s="2"/>
      <c r="F174" s="2"/>
    </row>
    <row r="175" spans="1:6" s="3" customFormat="1" ht="12.75">
      <c r="A175" s="2"/>
      <c r="B175" s="2"/>
      <c r="C175" s="2"/>
      <c r="D175" s="2"/>
      <c r="E175" s="2"/>
      <c r="F175" s="2"/>
    </row>
    <row r="176" spans="1:6" s="3" customFormat="1" ht="12.75">
      <c r="A176" s="2"/>
      <c r="B176" s="2"/>
      <c r="C176" s="2"/>
      <c r="D176" s="2"/>
      <c r="E176" s="2"/>
      <c r="F176" s="2"/>
    </row>
    <row r="177" spans="1:6" s="3" customFormat="1" ht="12.75">
      <c r="A177" s="2"/>
      <c r="B177" s="2"/>
      <c r="C177" s="2"/>
      <c r="D177" s="2"/>
      <c r="E177" s="2"/>
      <c r="F177" s="2"/>
    </row>
    <row r="178" spans="1:6" s="3" customFormat="1" ht="12.75">
      <c r="A178" s="2"/>
      <c r="B178" s="2"/>
      <c r="C178" s="2"/>
      <c r="D178" s="2"/>
      <c r="E178" s="2"/>
      <c r="F178" s="2"/>
    </row>
  </sheetData>
  <sheetProtection/>
  <mergeCells count="3">
    <mergeCell ref="B13:C13"/>
    <mergeCell ref="B8:F8"/>
    <mergeCell ref="B11:F11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2.75"/>
  <cols>
    <col min="1" max="1" width="8.25390625" style="32" customWidth="1"/>
    <col min="2" max="2" width="37.625" style="32" customWidth="1"/>
    <col min="3" max="3" width="5.625" style="32" customWidth="1"/>
    <col min="4" max="4" width="6.25390625" style="32" customWidth="1"/>
    <col min="5" max="5" width="10.00390625" style="32" customWidth="1"/>
    <col min="6" max="6" width="5.875" style="32" customWidth="1"/>
    <col min="7" max="7" width="7.375" style="32" customWidth="1"/>
    <col min="8" max="8" width="7.00390625" style="32" customWidth="1"/>
    <col min="9" max="9" width="6.00390625" style="32" customWidth="1"/>
    <col min="10" max="10" width="8.125" style="32" customWidth="1"/>
    <col min="11" max="11" width="10.125" style="32" customWidth="1"/>
    <col min="12" max="12" width="8.625" style="32" customWidth="1"/>
    <col min="13" max="13" width="14.125" style="32" customWidth="1"/>
    <col min="14" max="17" width="13.25390625" style="32" customWidth="1"/>
    <col min="18" max="18" width="10.875" style="21" customWidth="1"/>
    <col min="19" max="19" width="17.375" style="21" customWidth="1"/>
    <col min="20" max="20" width="17.25390625" style="21" customWidth="1"/>
    <col min="21" max="21" width="20.75390625" style="21" customWidth="1"/>
    <col min="22" max="22" width="16.00390625" style="32" customWidth="1"/>
    <col min="23" max="23" width="15.25390625" style="32" customWidth="1"/>
    <col min="24" max="25" width="9.125" style="32" customWidth="1"/>
    <col min="26" max="26" width="13.875" style="32" customWidth="1"/>
    <col min="27" max="27" width="14.875" style="32" customWidth="1"/>
    <col min="28" max="16384" width="9.125" style="32" customWidth="1"/>
  </cols>
  <sheetData>
    <row r="1" spans="1:21" ht="17.25" customHeight="1">
      <c r="A1" s="1"/>
      <c r="B1" s="1"/>
      <c r="C1" s="1"/>
      <c r="D1" s="1"/>
      <c r="E1" s="1"/>
      <c r="F1" s="147" t="s">
        <v>257</v>
      </c>
      <c r="G1" s="31"/>
      <c r="H1" s="31"/>
      <c r="I1" s="147"/>
      <c r="J1" s="138"/>
      <c r="R1" s="32"/>
      <c r="S1" s="32"/>
      <c r="T1" s="32"/>
      <c r="U1" s="32"/>
    </row>
    <row r="2" spans="1:21" ht="12.75">
      <c r="A2" s="1"/>
      <c r="B2" s="1"/>
      <c r="C2" s="1"/>
      <c r="D2" s="1"/>
      <c r="E2" s="1"/>
      <c r="F2" s="75" t="s">
        <v>629</v>
      </c>
      <c r="G2" s="31"/>
      <c r="H2" s="31"/>
      <c r="I2" s="31"/>
      <c r="J2" s="1"/>
      <c r="R2" s="32"/>
      <c r="S2" s="32"/>
      <c r="T2" s="32"/>
      <c r="U2" s="32"/>
    </row>
    <row r="3" spans="1:21" ht="12.75">
      <c r="A3" s="1"/>
      <c r="B3" s="1"/>
      <c r="C3" s="1"/>
      <c r="D3" s="1"/>
      <c r="E3" s="31"/>
      <c r="F3" s="75" t="s">
        <v>116</v>
      </c>
      <c r="G3" s="31"/>
      <c r="H3" s="31"/>
      <c r="I3" s="31"/>
      <c r="J3" s="1"/>
      <c r="R3" s="32"/>
      <c r="S3" s="32"/>
      <c r="T3" s="32"/>
      <c r="U3" s="32"/>
    </row>
    <row r="4" spans="1:21" ht="12.75">
      <c r="A4" s="1"/>
      <c r="B4" s="1"/>
      <c r="C4" s="1"/>
      <c r="D4" s="1"/>
      <c r="E4" s="1"/>
      <c r="F4" s="75" t="s">
        <v>117</v>
      </c>
      <c r="G4" s="31"/>
      <c r="H4" s="31"/>
      <c r="I4" s="31"/>
      <c r="J4" s="1"/>
      <c r="R4" s="32"/>
      <c r="S4" s="32"/>
      <c r="T4" s="32"/>
      <c r="U4" s="32"/>
    </row>
    <row r="5" spans="1:21" ht="12.75">
      <c r="A5" s="1"/>
      <c r="B5" s="1"/>
      <c r="C5" s="1"/>
      <c r="D5" s="1"/>
      <c r="E5" s="31"/>
      <c r="F5" s="75" t="s">
        <v>483</v>
      </c>
      <c r="G5" s="31"/>
      <c r="H5" s="31"/>
      <c r="I5" s="31"/>
      <c r="J5" s="1"/>
      <c r="R5" s="32"/>
      <c r="S5" s="32"/>
      <c r="T5" s="32"/>
      <c r="U5" s="32"/>
    </row>
    <row r="6" spans="1:21" ht="12.75">
      <c r="A6" s="1"/>
      <c r="B6" s="152"/>
      <c r="C6" s="152"/>
      <c r="D6" s="1"/>
      <c r="E6" s="1"/>
      <c r="F6" s="1"/>
      <c r="G6" s="1"/>
      <c r="H6" s="1"/>
      <c r="I6" s="1"/>
      <c r="R6" s="32"/>
      <c r="S6" s="32"/>
      <c r="T6" s="32"/>
      <c r="U6" s="32"/>
    </row>
    <row r="7" spans="1:21" ht="12.75">
      <c r="A7" s="1"/>
      <c r="B7" s="121" t="s">
        <v>631</v>
      </c>
      <c r="C7" s="121"/>
      <c r="D7" s="72"/>
      <c r="E7" s="72"/>
      <c r="F7" s="72"/>
      <c r="G7" s="31"/>
      <c r="H7" s="1"/>
      <c r="I7" s="1"/>
      <c r="R7" s="32"/>
      <c r="S7" s="32"/>
      <c r="T7" s="32"/>
      <c r="U7" s="32"/>
    </row>
    <row r="8" spans="1:21" ht="18">
      <c r="A8" s="1"/>
      <c r="B8" s="238" t="s">
        <v>630</v>
      </c>
      <c r="C8" s="238"/>
      <c r="D8" s="238"/>
      <c r="E8" s="238"/>
      <c r="F8" s="238"/>
      <c r="G8" s="153"/>
      <c r="H8" s="153"/>
      <c r="I8" s="153"/>
      <c r="R8" s="32"/>
      <c r="S8" s="32"/>
      <c r="T8" s="32"/>
      <c r="U8" s="32"/>
    </row>
    <row r="9" spans="1:21" ht="15" customHeight="1">
      <c r="A9" s="1"/>
      <c r="B9" s="24" t="s">
        <v>633</v>
      </c>
      <c r="C9" s="24"/>
      <c r="D9" s="24"/>
      <c r="E9" s="24"/>
      <c r="F9" s="24"/>
      <c r="G9" s="154"/>
      <c r="H9" s="154"/>
      <c r="I9" s="154"/>
      <c r="J9" s="31"/>
      <c r="R9" s="32"/>
      <c r="S9" s="32"/>
      <c r="T9" s="32"/>
      <c r="U9" s="32"/>
    </row>
    <row r="10" spans="1:21" ht="15" customHeight="1">
      <c r="A10" s="1"/>
      <c r="B10" s="24" t="s">
        <v>637</v>
      </c>
      <c r="C10" s="24"/>
      <c r="D10" s="24"/>
      <c r="E10" s="24"/>
      <c r="F10" s="24"/>
      <c r="G10" s="154"/>
      <c r="H10" s="154"/>
      <c r="I10" s="154"/>
      <c r="J10" s="31"/>
      <c r="R10" s="32"/>
      <c r="S10" s="32"/>
      <c r="T10" s="32"/>
      <c r="U10" s="32"/>
    </row>
    <row r="11" spans="1:21" ht="12.75" customHeight="1">
      <c r="A11" s="1"/>
      <c r="B11" s="239" t="s">
        <v>632</v>
      </c>
      <c r="C11" s="239"/>
      <c r="D11" s="239"/>
      <c r="E11" s="239"/>
      <c r="F11" s="239"/>
      <c r="G11" s="154"/>
      <c r="H11" s="154"/>
      <c r="I11" s="154"/>
      <c r="J11" s="31"/>
      <c r="R11" s="32"/>
      <c r="S11" s="32"/>
      <c r="T11" s="32"/>
      <c r="U11" s="32"/>
    </row>
    <row r="12" spans="1:21" ht="15" customHeight="1">
      <c r="A12" s="1"/>
      <c r="B12" s="1"/>
      <c r="C12" s="1"/>
      <c r="D12" s="1"/>
      <c r="E12" s="1"/>
      <c r="F12" s="1"/>
      <c r="G12" s="31"/>
      <c r="H12" s="1" t="s">
        <v>486</v>
      </c>
      <c r="I12" s="1"/>
      <c r="R12" s="32"/>
      <c r="S12" s="32"/>
      <c r="T12" s="32"/>
      <c r="U12" s="32"/>
    </row>
    <row r="13" spans="1:21" ht="77.25" customHeight="1">
      <c r="A13" s="155" t="s">
        <v>0</v>
      </c>
      <c r="B13" s="145" t="s">
        <v>118</v>
      </c>
      <c r="C13" s="145" t="s">
        <v>119</v>
      </c>
      <c r="D13" s="145" t="s">
        <v>120</v>
      </c>
      <c r="E13" s="145" t="s">
        <v>121</v>
      </c>
      <c r="F13" s="145" t="s">
        <v>122</v>
      </c>
      <c r="G13" s="145" t="s">
        <v>612</v>
      </c>
      <c r="H13" s="156" t="s">
        <v>613</v>
      </c>
      <c r="I13" s="156" t="s">
        <v>487</v>
      </c>
      <c r="M13" s="243"/>
      <c r="R13" s="32"/>
      <c r="S13" s="32"/>
      <c r="T13" s="32"/>
      <c r="U13" s="32"/>
    </row>
    <row r="14" spans="1:21" ht="17.25" customHeight="1">
      <c r="A14" s="155" t="s">
        <v>125</v>
      </c>
      <c r="B14" s="145" t="s">
        <v>481</v>
      </c>
      <c r="C14" s="145" t="s">
        <v>262</v>
      </c>
      <c r="D14" s="157"/>
      <c r="E14" s="157"/>
      <c r="F14" s="157"/>
      <c r="G14" s="158">
        <v>6424.5</v>
      </c>
      <c r="H14" s="158">
        <f>H15</f>
        <v>4456.0639200000005</v>
      </c>
      <c r="I14" s="148">
        <f>H14/G14</f>
        <v>0.6936047816950737</v>
      </c>
      <c r="R14" s="32"/>
      <c r="S14" s="32"/>
      <c r="T14" s="32"/>
      <c r="U14" s="32"/>
    </row>
    <row r="15" spans="1:21" ht="16.5" customHeight="1">
      <c r="A15" s="155" t="s">
        <v>5</v>
      </c>
      <c r="B15" s="159" t="s">
        <v>126</v>
      </c>
      <c r="C15" s="157"/>
      <c r="D15" s="145" t="s">
        <v>127</v>
      </c>
      <c r="E15" s="157"/>
      <c r="F15" s="157"/>
      <c r="G15" s="158">
        <f>G16+G19</f>
        <v>6424.5</v>
      </c>
      <c r="H15" s="158">
        <f>H16+H19</f>
        <v>4456.0639200000005</v>
      </c>
      <c r="I15" s="148">
        <f aca="true" t="shared" si="0" ref="I15:I78">H15/G15</f>
        <v>0.6936047816950737</v>
      </c>
      <c r="R15" s="32"/>
      <c r="S15" s="32"/>
      <c r="T15" s="32"/>
      <c r="U15" s="32"/>
    </row>
    <row r="16" spans="1:21" ht="35.25" customHeight="1">
      <c r="A16" s="155" t="s">
        <v>98</v>
      </c>
      <c r="B16" s="159" t="s">
        <v>128</v>
      </c>
      <c r="C16" s="145"/>
      <c r="D16" s="145" t="s">
        <v>129</v>
      </c>
      <c r="E16" s="145"/>
      <c r="F16" s="145"/>
      <c r="G16" s="158">
        <f>G17</f>
        <v>1296.1</v>
      </c>
      <c r="H16" s="158">
        <f>H17</f>
        <v>986.3</v>
      </c>
      <c r="I16" s="148">
        <f t="shared" si="0"/>
        <v>0.7609752333924852</v>
      </c>
      <c r="R16" s="32"/>
      <c r="S16" s="32"/>
      <c r="T16" s="32"/>
      <c r="U16" s="32"/>
    </row>
    <row r="17" spans="1:21" ht="24" customHeight="1">
      <c r="A17" s="155" t="s">
        <v>488</v>
      </c>
      <c r="B17" s="159" t="s">
        <v>130</v>
      </c>
      <c r="C17" s="145" t="s">
        <v>262</v>
      </c>
      <c r="D17" s="145" t="s">
        <v>129</v>
      </c>
      <c r="E17" s="145" t="s">
        <v>376</v>
      </c>
      <c r="F17" s="145"/>
      <c r="G17" s="158">
        <f>G18</f>
        <v>1296.1</v>
      </c>
      <c r="H17" s="158">
        <f>H18</f>
        <v>986.3</v>
      </c>
      <c r="I17" s="148">
        <f t="shared" si="0"/>
        <v>0.7609752333924852</v>
      </c>
      <c r="R17" s="32"/>
      <c r="S17" s="32"/>
      <c r="T17" s="32"/>
      <c r="U17" s="32"/>
    </row>
    <row r="18" spans="1:21" ht="61.5" customHeight="1">
      <c r="A18" s="160" t="s">
        <v>489</v>
      </c>
      <c r="B18" s="161" t="s">
        <v>490</v>
      </c>
      <c r="C18" s="157" t="s">
        <v>262</v>
      </c>
      <c r="D18" s="157" t="s">
        <v>129</v>
      </c>
      <c r="E18" s="157" t="s">
        <v>376</v>
      </c>
      <c r="F18" s="157" t="s">
        <v>491</v>
      </c>
      <c r="G18" s="162">
        <v>1296.1</v>
      </c>
      <c r="H18" s="162">
        <v>986.3</v>
      </c>
      <c r="I18" s="163">
        <f t="shared" si="0"/>
        <v>0.7609752333924852</v>
      </c>
      <c r="R18" s="32"/>
      <c r="S18" s="32"/>
      <c r="T18" s="32"/>
      <c r="U18" s="32"/>
    </row>
    <row r="19" spans="1:21" ht="50.25" customHeight="1">
      <c r="A19" s="155" t="s">
        <v>28</v>
      </c>
      <c r="B19" s="159" t="s">
        <v>492</v>
      </c>
      <c r="C19" s="145"/>
      <c r="D19" s="145" t="s">
        <v>141</v>
      </c>
      <c r="E19" s="145"/>
      <c r="F19" s="145"/>
      <c r="G19" s="158">
        <f>G20+G22+G24+G28</f>
        <v>5128.4</v>
      </c>
      <c r="H19" s="158">
        <f>H20+H22+H24+H28</f>
        <v>3469.7639200000003</v>
      </c>
      <c r="I19" s="148">
        <f t="shared" si="0"/>
        <v>0.6765782544263319</v>
      </c>
      <c r="R19" s="32"/>
      <c r="S19" s="32"/>
      <c r="T19" s="32"/>
      <c r="U19" s="32"/>
    </row>
    <row r="20" spans="1:21" ht="36" customHeight="1">
      <c r="A20" s="155" t="s">
        <v>493</v>
      </c>
      <c r="B20" s="159" t="s">
        <v>378</v>
      </c>
      <c r="C20" s="145" t="s">
        <v>262</v>
      </c>
      <c r="D20" s="145" t="s">
        <v>141</v>
      </c>
      <c r="E20" s="145" t="s">
        <v>379</v>
      </c>
      <c r="F20" s="145"/>
      <c r="G20" s="158">
        <v>1028.7</v>
      </c>
      <c r="H20" s="158">
        <f>H21</f>
        <v>695.09041</v>
      </c>
      <c r="I20" s="148">
        <f t="shared" si="0"/>
        <v>0.675697880820453</v>
      </c>
      <c r="R20" s="32"/>
      <c r="S20" s="32"/>
      <c r="T20" s="32"/>
      <c r="U20" s="32"/>
    </row>
    <row r="21" spans="1:21" ht="61.5" customHeight="1">
      <c r="A21" s="160" t="s">
        <v>494</v>
      </c>
      <c r="B21" s="161" t="s">
        <v>490</v>
      </c>
      <c r="C21" s="157" t="s">
        <v>262</v>
      </c>
      <c r="D21" s="157" t="s">
        <v>141</v>
      </c>
      <c r="E21" s="157" t="s">
        <v>379</v>
      </c>
      <c r="F21" s="157" t="s">
        <v>491</v>
      </c>
      <c r="G21" s="162">
        <v>1028.7</v>
      </c>
      <c r="H21" s="162">
        <v>695.09041</v>
      </c>
      <c r="I21" s="163">
        <f t="shared" si="0"/>
        <v>0.675697880820453</v>
      </c>
      <c r="R21" s="32"/>
      <c r="S21" s="32"/>
      <c r="T21" s="32"/>
      <c r="U21" s="32"/>
    </row>
    <row r="22" spans="1:21" ht="51.75" customHeight="1">
      <c r="A22" s="155" t="s">
        <v>495</v>
      </c>
      <c r="B22" s="159" t="s">
        <v>496</v>
      </c>
      <c r="C22" s="145" t="s">
        <v>262</v>
      </c>
      <c r="D22" s="145" t="s">
        <v>141</v>
      </c>
      <c r="E22" s="145" t="s">
        <v>382</v>
      </c>
      <c r="F22" s="145"/>
      <c r="G22" s="158">
        <v>124.8</v>
      </c>
      <c r="H22" s="158">
        <f>H23</f>
        <v>89.544</v>
      </c>
      <c r="I22" s="148">
        <f t="shared" si="0"/>
        <v>0.7175</v>
      </c>
      <c r="R22" s="32"/>
      <c r="S22" s="32"/>
      <c r="T22" s="32"/>
      <c r="U22" s="32"/>
    </row>
    <row r="23" spans="1:21" ht="24" customHeight="1">
      <c r="A23" s="160" t="s">
        <v>497</v>
      </c>
      <c r="B23" s="161" t="s">
        <v>498</v>
      </c>
      <c r="C23" s="157" t="s">
        <v>262</v>
      </c>
      <c r="D23" s="157" t="s">
        <v>141</v>
      </c>
      <c r="E23" s="157" t="s">
        <v>382</v>
      </c>
      <c r="F23" s="157" t="s">
        <v>13</v>
      </c>
      <c r="G23" s="162">
        <v>124.8</v>
      </c>
      <c r="H23" s="162">
        <v>89.544</v>
      </c>
      <c r="I23" s="163">
        <f t="shared" si="0"/>
        <v>0.7175</v>
      </c>
      <c r="R23" s="32"/>
      <c r="S23" s="32"/>
      <c r="T23" s="32"/>
      <c r="U23" s="32"/>
    </row>
    <row r="24" spans="1:21" ht="36.75" customHeight="1">
      <c r="A24" s="155" t="s">
        <v>499</v>
      </c>
      <c r="B24" s="159" t="s">
        <v>264</v>
      </c>
      <c r="C24" s="145" t="s">
        <v>262</v>
      </c>
      <c r="D24" s="145" t="s">
        <v>141</v>
      </c>
      <c r="E24" s="145" t="s">
        <v>383</v>
      </c>
      <c r="F24" s="145"/>
      <c r="G24" s="158">
        <f>SUM(G25:G27)</f>
        <v>3902.9</v>
      </c>
      <c r="H24" s="158">
        <f>H25+H26+H27</f>
        <v>2631.12951</v>
      </c>
      <c r="I24" s="148">
        <f t="shared" si="0"/>
        <v>0.6741473032872992</v>
      </c>
      <c r="R24" s="32"/>
      <c r="S24" s="32"/>
      <c r="T24" s="32"/>
      <c r="U24" s="32"/>
    </row>
    <row r="25" spans="1:21" ht="64.5" customHeight="1">
      <c r="A25" s="160" t="s">
        <v>500</v>
      </c>
      <c r="B25" s="161" t="s">
        <v>490</v>
      </c>
      <c r="C25" s="157" t="s">
        <v>262</v>
      </c>
      <c r="D25" s="157" t="s">
        <v>141</v>
      </c>
      <c r="E25" s="157" t="s">
        <v>383</v>
      </c>
      <c r="F25" s="157" t="s">
        <v>491</v>
      </c>
      <c r="G25" s="162">
        <v>3236.4</v>
      </c>
      <c r="H25" s="162">
        <v>2311.20951</v>
      </c>
      <c r="I25" s="163">
        <f t="shared" si="0"/>
        <v>0.7141297460140897</v>
      </c>
      <c r="R25" s="32"/>
      <c r="S25" s="32"/>
      <c r="T25" s="32"/>
      <c r="U25" s="32"/>
    </row>
    <row r="26" spans="1:21" ht="27.75" customHeight="1">
      <c r="A26" s="160" t="s">
        <v>501</v>
      </c>
      <c r="B26" s="161" t="s">
        <v>502</v>
      </c>
      <c r="C26" s="157" t="s">
        <v>262</v>
      </c>
      <c r="D26" s="157" t="s">
        <v>141</v>
      </c>
      <c r="E26" s="157" t="s">
        <v>383</v>
      </c>
      <c r="F26" s="157" t="s">
        <v>286</v>
      </c>
      <c r="G26" s="162">
        <v>661.6</v>
      </c>
      <c r="H26" s="162">
        <v>317.534</v>
      </c>
      <c r="I26" s="163">
        <f t="shared" si="0"/>
        <v>0.4799486094316808</v>
      </c>
      <c r="R26" s="32"/>
      <c r="S26" s="32"/>
      <c r="T26" s="32"/>
      <c r="U26" s="32"/>
    </row>
    <row r="27" spans="1:21" ht="21.75" customHeight="1">
      <c r="A27" s="160" t="s">
        <v>503</v>
      </c>
      <c r="B27" s="161" t="s">
        <v>504</v>
      </c>
      <c r="C27" s="157" t="s">
        <v>262</v>
      </c>
      <c r="D27" s="157" t="s">
        <v>141</v>
      </c>
      <c r="E27" s="157" t="s">
        <v>383</v>
      </c>
      <c r="F27" s="157" t="s">
        <v>505</v>
      </c>
      <c r="G27" s="162">
        <v>4.900000000000006</v>
      </c>
      <c r="H27" s="162">
        <v>2.386</v>
      </c>
      <c r="I27" s="163">
        <f t="shared" si="0"/>
        <v>0.48693877551020354</v>
      </c>
      <c r="J27" s="32" t="s">
        <v>611</v>
      </c>
      <c r="R27" s="32"/>
      <c r="S27" s="32"/>
      <c r="T27" s="32"/>
      <c r="U27" s="32"/>
    </row>
    <row r="28" spans="1:21" ht="46.5" customHeight="1">
      <c r="A28" s="155" t="s">
        <v>506</v>
      </c>
      <c r="B28" s="159" t="s">
        <v>387</v>
      </c>
      <c r="C28" s="145" t="s">
        <v>262</v>
      </c>
      <c r="D28" s="145" t="s">
        <v>141</v>
      </c>
      <c r="E28" s="215" t="s">
        <v>388</v>
      </c>
      <c r="F28" s="216"/>
      <c r="G28" s="158">
        <v>72</v>
      </c>
      <c r="H28" s="158">
        <f>H29</f>
        <v>54</v>
      </c>
      <c r="I28" s="148">
        <f t="shared" si="0"/>
        <v>0.75</v>
      </c>
      <c r="R28" s="32"/>
      <c r="S28" s="32"/>
      <c r="T28" s="32"/>
      <c r="U28" s="32"/>
    </row>
    <row r="29" spans="1:21" ht="21" customHeight="1">
      <c r="A29" s="160" t="s">
        <v>507</v>
      </c>
      <c r="B29" s="161" t="s">
        <v>504</v>
      </c>
      <c r="C29" s="157" t="s">
        <v>262</v>
      </c>
      <c r="D29" s="157" t="s">
        <v>141</v>
      </c>
      <c r="E29" s="217" t="s">
        <v>388</v>
      </c>
      <c r="F29" s="218">
        <v>800</v>
      </c>
      <c r="G29" s="162">
        <v>72</v>
      </c>
      <c r="H29" s="162">
        <v>54</v>
      </c>
      <c r="I29" s="163">
        <f t="shared" si="0"/>
        <v>0.75</v>
      </c>
      <c r="R29" s="32"/>
      <c r="S29" s="32"/>
      <c r="T29" s="32"/>
      <c r="U29" s="32"/>
    </row>
    <row r="30" spans="1:21" ht="23.25" customHeight="1">
      <c r="A30" s="219" t="s">
        <v>194</v>
      </c>
      <c r="B30" s="220" t="s">
        <v>482</v>
      </c>
      <c r="C30" s="221" t="s">
        <v>124</v>
      </c>
      <c r="D30" s="222"/>
      <c r="E30" s="222"/>
      <c r="F30" s="222"/>
      <c r="G30" s="158">
        <f>G31+G52+G58+G64+G72+G76+G96+G106+G115+G119</f>
        <v>49521.1</v>
      </c>
      <c r="H30" s="158">
        <f>H31+H52+H58+H64+H72+H76+H96+H106+H115+H119</f>
        <v>24877.67425</v>
      </c>
      <c r="I30" s="148">
        <f t="shared" si="0"/>
        <v>0.5023651382945855</v>
      </c>
      <c r="R30" s="32"/>
      <c r="S30" s="32"/>
      <c r="T30" s="32"/>
      <c r="U30" s="32"/>
    </row>
    <row r="31" spans="1:21" ht="19.5" customHeight="1">
      <c r="A31" s="155" t="s">
        <v>112</v>
      </c>
      <c r="B31" s="159" t="s">
        <v>126</v>
      </c>
      <c r="C31" s="157"/>
      <c r="D31" s="145" t="s">
        <v>127</v>
      </c>
      <c r="E31" s="157"/>
      <c r="F31" s="157"/>
      <c r="G31" s="158">
        <f>G32+G44+G47</f>
        <v>15418.3</v>
      </c>
      <c r="H31" s="158">
        <f>H32+H44+H47</f>
        <v>10085.197689999999</v>
      </c>
      <c r="I31" s="148">
        <f t="shared" si="0"/>
        <v>0.6541056854517034</v>
      </c>
      <c r="R31" s="32"/>
      <c r="S31" s="32"/>
      <c r="T31" s="32"/>
      <c r="U31" s="32"/>
    </row>
    <row r="32" spans="1:21" ht="53.25" customHeight="1">
      <c r="A32" s="155" t="s">
        <v>508</v>
      </c>
      <c r="B32" s="159" t="s">
        <v>509</v>
      </c>
      <c r="C32" s="145"/>
      <c r="D32" s="145" t="s">
        <v>170</v>
      </c>
      <c r="E32" s="145"/>
      <c r="F32" s="145"/>
      <c r="G32" s="158">
        <f>G33+G35+G39+G41</f>
        <v>15328.3</v>
      </c>
      <c r="H32" s="158">
        <f>H33+H35+H39+H41</f>
        <v>10074.197689999999</v>
      </c>
      <c r="I32" s="148">
        <f t="shared" si="0"/>
        <v>0.6572286352694037</v>
      </c>
      <c r="R32" s="32"/>
      <c r="S32" s="32"/>
      <c r="T32" s="32"/>
      <c r="U32" s="32"/>
    </row>
    <row r="33" spans="1:21" ht="24" customHeight="1">
      <c r="A33" s="155" t="s">
        <v>309</v>
      </c>
      <c r="B33" s="159" t="s">
        <v>171</v>
      </c>
      <c r="C33" s="145" t="s">
        <v>124</v>
      </c>
      <c r="D33" s="145" t="s">
        <v>170</v>
      </c>
      <c r="E33" s="145" t="s">
        <v>390</v>
      </c>
      <c r="F33" s="145"/>
      <c r="G33" s="158">
        <f>G34</f>
        <v>1238.8</v>
      </c>
      <c r="H33" s="158">
        <f>H34</f>
        <v>902.60149</v>
      </c>
      <c r="I33" s="148">
        <f t="shared" si="0"/>
        <v>0.7286095334194382</v>
      </c>
      <c r="R33" s="32"/>
      <c r="S33" s="32"/>
      <c r="T33" s="32"/>
      <c r="U33" s="32"/>
    </row>
    <row r="34" spans="1:21" ht="63" customHeight="1">
      <c r="A34" s="160" t="s">
        <v>310</v>
      </c>
      <c r="B34" s="161" t="s">
        <v>490</v>
      </c>
      <c r="C34" s="157" t="s">
        <v>124</v>
      </c>
      <c r="D34" s="157" t="s">
        <v>170</v>
      </c>
      <c r="E34" s="157" t="s">
        <v>390</v>
      </c>
      <c r="F34" s="157" t="s">
        <v>491</v>
      </c>
      <c r="G34" s="162">
        <v>1238.8</v>
      </c>
      <c r="H34" s="162">
        <v>902.60149</v>
      </c>
      <c r="I34" s="163">
        <f t="shared" si="0"/>
        <v>0.7286095334194382</v>
      </c>
      <c r="R34" s="32"/>
      <c r="S34" s="32"/>
      <c r="T34" s="32"/>
      <c r="U34" s="32"/>
    </row>
    <row r="35" spans="1:21" ht="35.25" customHeight="1">
      <c r="A35" s="155" t="s">
        <v>510</v>
      </c>
      <c r="B35" s="159" t="s">
        <v>511</v>
      </c>
      <c r="C35" s="145" t="s">
        <v>124</v>
      </c>
      <c r="D35" s="145" t="s">
        <v>170</v>
      </c>
      <c r="E35" s="145" t="s">
        <v>391</v>
      </c>
      <c r="F35" s="145"/>
      <c r="G35" s="158">
        <f>G36+G37+G38</f>
        <v>12549</v>
      </c>
      <c r="H35" s="158">
        <f>H36+H37+H38</f>
        <v>8194.724569999998</v>
      </c>
      <c r="I35" s="148">
        <f t="shared" si="0"/>
        <v>0.6530181345127101</v>
      </c>
      <c r="R35" s="32"/>
      <c r="S35" s="32"/>
      <c r="T35" s="32"/>
      <c r="U35" s="32"/>
    </row>
    <row r="36" spans="1:21" ht="54" customHeight="1">
      <c r="A36" s="160" t="s">
        <v>512</v>
      </c>
      <c r="B36" s="161" t="s">
        <v>513</v>
      </c>
      <c r="C36" s="157" t="s">
        <v>124</v>
      </c>
      <c r="D36" s="157" t="s">
        <v>170</v>
      </c>
      <c r="E36" s="157" t="s">
        <v>391</v>
      </c>
      <c r="F36" s="157" t="s">
        <v>491</v>
      </c>
      <c r="G36" s="162">
        <v>9300</v>
      </c>
      <c r="H36" s="162">
        <v>6006.05416</v>
      </c>
      <c r="I36" s="163">
        <f t="shared" si="0"/>
        <v>0.6458122752688171</v>
      </c>
      <c r="R36" s="32"/>
      <c r="S36" s="32"/>
      <c r="T36" s="32"/>
      <c r="U36" s="32"/>
    </row>
    <row r="37" spans="1:21" ht="28.5" customHeight="1">
      <c r="A37" s="160" t="s">
        <v>514</v>
      </c>
      <c r="B37" s="161" t="s">
        <v>502</v>
      </c>
      <c r="C37" s="157" t="s">
        <v>124</v>
      </c>
      <c r="D37" s="157" t="s">
        <v>170</v>
      </c>
      <c r="E37" s="157" t="s">
        <v>391</v>
      </c>
      <c r="F37" s="157" t="s">
        <v>286</v>
      </c>
      <c r="G37" s="162">
        <v>3167</v>
      </c>
      <c r="H37" s="162">
        <v>2157.21041</v>
      </c>
      <c r="I37" s="163">
        <f t="shared" si="0"/>
        <v>0.6811526397221346</v>
      </c>
      <c r="R37" s="32"/>
      <c r="S37" s="32"/>
      <c r="T37" s="32"/>
      <c r="U37" s="32"/>
    </row>
    <row r="38" spans="1:21" ht="16.5" customHeight="1">
      <c r="A38" s="160" t="s">
        <v>515</v>
      </c>
      <c r="B38" s="161" t="s">
        <v>504</v>
      </c>
      <c r="C38" s="157" t="s">
        <v>124</v>
      </c>
      <c r="D38" s="157" t="s">
        <v>170</v>
      </c>
      <c r="E38" s="157" t="s">
        <v>391</v>
      </c>
      <c r="F38" s="157" t="s">
        <v>505</v>
      </c>
      <c r="G38" s="162">
        <v>82</v>
      </c>
      <c r="H38" s="162">
        <v>31.46</v>
      </c>
      <c r="I38" s="163">
        <f t="shared" si="0"/>
        <v>0.38365853658536586</v>
      </c>
      <c r="R38" s="32"/>
      <c r="S38" s="32"/>
      <c r="T38" s="32"/>
      <c r="U38" s="32"/>
    </row>
    <row r="39" spans="1:21" ht="54.75" customHeight="1">
      <c r="A39" s="155" t="s">
        <v>516</v>
      </c>
      <c r="B39" s="159" t="s">
        <v>517</v>
      </c>
      <c r="C39" s="145" t="s">
        <v>124</v>
      </c>
      <c r="D39" s="145" t="s">
        <v>170</v>
      </c>
      <c r="E39" s="145" t="s">
        <v>397</v>
      </c>
      <c r="F39" s="157"/>
      <c r="G39" s="158">
        <f>G40</f>
        <v>6</v>
      </c>
      <c r="H39" s="158">
        <f>H40</f>
        <v>0</v>
      </c>
      <c r="I39" s="148">
        <f t="shared" si="0"/>
        <v>0</v>
      </c>
      <c r="R39" s="32"/>
      <c r="S39" s="32"/>
      <c r="T39" s="32"/>
      <c r="U39" s="32"/>
    </row>
    <row r="40" spans="1:21" ht="31.5" customHeight="1">
      <c r="A40" s="160" t="s">
        <v>518</v>
      </c>
      <c r="B40" s="161" t="s">
        <v>502</v>
      </c>
      <c r="C40" s="157" t="s">
        <v>124</v>
      </c>
      <c r="D40" s="157" t="s">
        <v>170</v>
      </c>
      <c r="E40" s="157" t="s">
        <v>397</v>
      </c>
      <c r="F40" s="157" t="s">
        <v>286</v>
      </c>
      <c r="G40" s="162">
        <v>6</v>
      </c>
      <c r="H40" s="162">
        <v>0</v>
      </c>
      <c r="I40" s="163">
        <f t="shared" si="0"/>
        <v>0</v>
      </c>
      <c r="R40" s="32"/>
      <c r="S40" s="32"/>
      <c r="T40" s="32"/>
      <c r="U40" s="32"/>
    </row>
    <row r="41" spans="1:21" ht="65.25" customHeight="1">
      <c r="A41" s="155" t="s">
        <v>519</v>
      </c>
      <c r="B41" s="159" t="s">
        <v>399</v>
      </c>
      <c r="C41" s="145" t="s">
        <v>124</v>
      </c>
      <c r="D41" s="145" t="s">
        <v>170</v>
      </c>
      <c r="E41" s="145" t="s">
        <v>400</v>
      </c>
      <c r="F41" s="223"/>
      <c r="G41" s="158">
        <f>G42+G43</f>
        <v>1534.5</v>
      </c>
      <c r="H41" s="158">
        <f>H42+H43</f>
        <v>976.87163</v>
      </c>
      <c r="I41" s="148">
        <f t="shared" si="0"/>
        <v>0.6366058194851744</v>
      </c>
      <c r="R41" s="32"/>
      <c r="S41" s="32"/>
      <c r="T41" s="32"/>
      <c r="U41" s="32"/>
    </row>
    <row r="42" spans="1:21" ht="63.75" customHeight="1">
      <c r="A42" s="160" t="s">
        <v>520</v>
      </c>
      <c r="B42" s="161" t="s">
        <v>513</v>
      </c>
      <c r="C42" s="157" t="s">
        <v>124</v>
      </c>
      <c r="D42" s="157" t="s">
        <v>170</v>
      </c>
      <c r="E42" s="157" t="s">
        <v>400</v>
      </c>
      <c r="F42" s="224">
        <v>100</v>
      </c>
      <c r="G42" s="162">
        <v>1423.5</v>
      </c>
      <c r="H42" s="162">
        <v>895.8483</v>
      </c>
      <c r="I42" s="163">
        <f t="shared" si="0"/>
        <v>0.6293279241306639</v>
      </c>
      <c r="R42" s="32"/>
      <c r="S42" s="32"/>
      <c r="T42" s="32"/>
      <c r="U42" s="32"/>
    </row>
    <row r="43" spans="1:21" ht="30" customHeight="1">
      <c r="A43" s="160" t="s">
        <v>521</v>
      </c>
      <c r="B43" s="161" t="s">
        <v>522</v>
      </c>
      <c r="C43" s="157" t="s">
        <v>124</v>
      </c>
      <c r="D43" s="157" t="s">
        <v>170</v>
      </c>
      <c r="E43" s="157" t="s">
        <v>400</v>
      </c>
      <c r="F43" s="224">
        <v>200</v>
      </c>
      <c r="G43" s="162">
        <v>111</v>
      </c>
      <c r="H43" s="162">
        <v>81.02333</v>
      </c>
      <c r="I43" s="163">
        <f t="shared" si="0"/>
        <v>0.7299399099099099</v>
      </c>
      <c r="R43" s="32"/>
      <c r="S43" s="32"/>
      <c r="T43" s="32"/>
      <c r="U43" s="32"/>
    </row>
    <row r="44" spans="1:21" ht="15" customHeight="1">
      <c r="A44" s="155" t="s">
        <v>523</v>
      </c>
      <c r="B44" s="159" t="s">
        <v>304</v>
      </c>
      <c r="C44" s="145"/>
      <c r="D44" s="145" t="s">
        <v>305</v>
      </c>
      <c r="E44" s="145"/>
      <c r="F44" s="145"/>
      <c r="G44" s="158">
        <f>G45</f>
        <v>70</v>
      </c>
      <c r="H44" s="158">
        <f>H45</f>
        <v>0</v>
      </c>
      <c r="I44" s="148">
        <f t="shared" si="0"/>
        <v>0</v>
      </c>
      <c r="R44" s="32"/>
      <c r="S44" s="32"/>
      <c r="T44" s="32"/>
      <c r="U44" s="32"/>
    </row>
    <row r="45" spans="1:21" ht="18.75" customHeight="1">
      <c r="A45" s="155" t="s">
        <v>524</v>
      </c>
      <c r="B45" s="159" t="s">
        <v>306</v>
      </c>
      <c r="C45" s="145" t="s">
        <v>124</v>
      </c>
      <c r="D45" s="145" t="s">
        <v>305</v>
      </c>
      <c r="E45" s="145" t="s">
        <v>411</v>
      </c>
      <c r="F45" s="157"/>
      <c r="G45" s="158">
        <f>G46</f>
        <v>70</v>
      </c>
      <c r="H45" s="158">
        <f>H46</f>
        <v>0</v>
      </c>
      <c r="I45" s="148">
        <f t="shared" si="0"/>
        <v>0</v>
      </c>
      <c r="R45" s="32"/>
      <c r="S45" s="32"/>
      <c r="T45" s="32"/>
      <c r="U45" s="32"/>
    </row>
    <row r="46" spans="1:21" ht="15.75" customHeight="1">
      <c r="A46" s="160" t="s">
        <v>525</v>
      </c>
      <c r="B46" s="161" t="s">
        <v>504</v>
      </c>
      <c r="C46" s="218">
        <v>978</v>
      </c>
      <c r="D46" s="157" t="s">
        <v>305</v>
      </c>
      <c r="E46" s="157" t="s">
        <v>411</v>
      </c>
      <c r="F46" s="157" t="s">
        <v>505</v>
      </c>
      <c r="G46" s="162">
        <v>70</v>
      </c>
      <c r="H46" s="162">
        <v>0</v>
      </c>
      <c r="I46" s="163">
        <f t="shared" si="0"/>
        <v>0</v>
      </c>
      <c r="R46" s="32"/>
      <c r="S46" s="32"/>
      <c r="T46" s="32"/>
      <c r="U46" s="32"/>
    </row>
    <row r="47" spans="1:21" ht="24.75" customHeight="1">
      <c r="A47" s="145" t="s">
        <v>526</v>
      </c>
      <c r="B47" s="159" t="s">
        <v>188</v>
      </c>
      <c r="C47" s="145"/>
      <c r="D47" s="145" t="s">
        <v>189</v>
      </c>
      <c r="E47" s="145"/>
      <c r="F47" s="157"/>
      <c r="G47" s="158">
        <f>G48+G50</f>
        <v>20</v>
      </c>
      <c r="H47" s="158">
        <f>H48+H50</f>
        <v>11</v>
      </c>
      <c r="I47" s="148">
        <f t="shared" si="0"/>
        <v>0.55</v>
      </c>
      <c r="R47" s="32"/>
      <c r="S47" s="32"/>
      <c r="T47" s="32"/>
      <c r="U47" s="32"/>
    </row>
    <row r="48" spans="1:21" ht="30" customHeight="1">
      <c r="A48" s="145" t="s">
        <v>527</v>
      </c>
      <c r="B48" s="159" t="s">
        <v>412</v>
      </c>
      <c r="C48" s="145" t="s">
        <v>124</v>
      </c>
      <c r="D48" s="145" t="s">
        <v>189</v>
      </c>
      <c r="E48" s="145" t="s">
        <v>413</v>
      </c>
      <c r="F48" s="145"/>
      <c r="G48" s="158">
        <f>G49</f>
        <v>5</v>
      </c>
      <c r="H48" s="158">
        <f>H49</f>
        <v>5</v>
      </c>
      <c r="I48" s="148">
        <f t="shared" si="0"/>
        <v>1</v>
      </c>
      <c r="R48" s="32"/>
      <c r="S48" s="32"/>
      <c r="T48" s="32"/>
      <c r="U48" s="32"/>
    </row>
    <row r="49" spans="1:21" ht="31.5" customHeight="1">
      <c r="A49" s="157" t="s">
        <v>528</v>
      </c>
      <c r="B49" s="161" t="s">
        <v>522</v>
      </c>
      <c r="C49" s="157" t="s">
        <v>124</v>
      </c>
      <c r="D49" s="157" t="s">
        <v>189</v>
      </c>
      <c r="E49" s="157" t="s">
        <v>413</v>
      </c>
      <c r="F49" s="157" t="s">
        <v>286</v>
      </c>
      <c r="G49" s="162">
        <v>5</v>
      </c>
      <c r="H49" s="162">
        <v>5</v>
      </c>
      <c r="I49" s="163">
        <f t="shared" si="0"/>
        <v>1</v>
      </c>
      <c r="R49" s="32"/>
      <c r="S49" s="32"/>
      <c r="T49" s="32"/>
      <c r="U49" s="32"/>
    </row>
    <row r="50" spans="1:21" ht="85.5" customHeight="1">
      <c r="A50" s="145" t="s">
        <v>529</v>
      </c>
      <c r="B50" s="159" t="s">
        <v>414</v>
      </c>
      <c r="C50" s="145" t="s">
        <v>124</v>
      </c>
      <c r="D50" s="145" t="s">
        <v>189</v>
      </c>
      <c r="E50" s="145" t="s">
        <v>415</v>
      </c>
      <c r="F50" s="145"/>
      <c r="G50" s="158">
        <f>G51</f>
        <v>15</v>
      </c>
      <c r="H50" s="158">
        <f>H51</f>
        <v>6</v>
      </c>
      <c r="I50" s="148">
        <f t="shared" si="0"/>
        <v>0.4</v>
      </c>
      <c r="R50" s="32"/>
      <c r="S50" s="32"/>
      <c r="T50" s="32"/>
      <c r="U50" s="32"/>
    </row>
    <row r="51" spans="1:21" ht="27.75" customHeight="1">
      <c r="A51" s="157" t="s">
        <v>530</v>
      </c>
      <c r="B51" s="161" t="s">
        <v>522</v>
      </c>
      <c r="C51" s="157" t="s">
        <v>124</v>
      </c>
      <c r="D51" s="157" t="s">
        <v>189</v>
      </c>
      <c r="E51" s="157" t="s">
        <v>415</v>
      </c>
      <c r="F51" s="157" t="s">
        <v>286</v>
      </c>
      <c r="G51" s="162">
        <v>15</v>
      </c>
      <c r="H51" s="162">
        <v>6</v>
      </c>
      <c r="I51" s="163">
        <f t="shared" si="0"/>
        <v>0.4</v>
      </c>
      <c r="R51" s="32"/>
      <c r="S51" s="32"/>
      <c r="T51" s="32"/>
      <c r="U51" s="32"/>
    </row>
    <row r="52" spans="1:21" ht="24" customHeight="1">
      <c r="A52" s="145" t="s">
        <v>531</v>
      </c>
      <c r="B52" s="159" t="s">
        <v>195</v>
      </c>
      <c r="C52" s="145"/>
      <c r="D52" s="145" t="s">
        <v>196</v>
      </c>
      <c r="E52" s="157"/>
      <c r="F52" s="157"/>
      <c r="G52" s="158">
        <f>G53</f>
        <v>184</v>
      </c>
      <c r="H52" s="158">
        <f>H53</f>
        <v>48.535000000000004</v>
      </c>
      <c r="I52" s="148">
        <f t="shared" si="0"/>
        <v>0.2637771739130435</v>
      </c>
      <c r="R52" s="32"/>
      <c r="S52" s="32"/>
      <c r="T52" s="32"/>
      <c r="U52" s="32"/>
    </row>
    <row r="53" spans="1:21" ht="45" customHeight="1">
      <c r="A53" s="145" t="s">
        <v>532</v>
      </c>
      <c r="B53" s="159" t="s">
        <v>197</v>
      </c>
      <c r="C53" s="145" t="s">
        <v>124</v>
      </c>
      <c r="D53" s="145" t="s">
        <v>198</v>
      </c>
      <c r="E53" s="145"/>
      <c r="F53" s="225"/>
      <c r="G53" s="158">
        <f>G54+G56</f>
        <v>184</v>
      </c>
      <c r="H53" s="158">
        <f>H54+H56</f>
        <v>48.535000000000004</v>
      </c>
      <c r="I53" s="148">
        <f t="shared" si="0"/>
        <v>0.2637771739130435</v>
      </c>
      <c r="R53" s="32"/>
      <c r="S53" s="32"/>
      <c r="T53" s="32"/>
      <c r="U53" s="32"/>
    </row>
    <row r="54" spans="1:21" ht="48.75" customHeight="1">
      <c r="A54" s="145" t="s">
        <v>533</v>
      </c>
      <c r="B54" s="159" t="s">
        <v>308</v>
      </c>
      <c r="C54" s="145" t="s">
        <v>124</v>
      </c>
      <c r="D54" s="145" t="s">
        <v>198</v>
      </c>
      <c r="E54" s="145" t="s">
        <v>416</v>
      </c>
      <c r="F54" s="225"/>
      <c r="G54" s="158">
        <f>G55</f>
        <v>154</v>
      </c>
      <c r="H54" s="158">
        <f>H55</f>
        <v>41.335</v>
      </c>
      <c r="I54" s="148">
        <f t="shared" si="0"/>
        <v>0.26840909090909093</v>
      </c>
      <c r="R54" s="32"/>
      <c r="S54" s="32"/>
      <c r="T54" s="32"/>
      <c r="U54" s="32"/>
    </row>
    <row r="55" spans="1:21" ht="24" customHeight="1">
      <c r="A55" s="157" t="s">
        <v>534</v>
      </c>
      <c r="B55" s="161" t="s">
        <v>522</v>
      </c>
      <c r="C55" s="157" t="s">
        <v>124</v>
      </c>
      <c r="D55" s="157" t="s">
        <v>198</v>
      </c>
      <c r="E55" s="157" t="s">
        <v>416</v>
      </c>
      <c r="F55" s="157" t="s">
        <v>286</v>
      </c>
      <c r="G55" s="162">
        <v>154</v>
      </c>
      <c r="H55" s="162">
        <v>41.335</v>
      </c>
      <c r="I55" s="163">
        <f t="shared" si="0"/>
        <v>0.26840909090909093</v>
      </c>
      <c r="R55" s="32"/>
      <c r="S55" s="32"/>
      <c r="T55" s="32"/>
      <c r="U55" s="32"/>
    </row>
    <row r="56" spans="1:21" ht="54" customHeight="1">
      <c r="A56" s="145" t="s">
        <v>535</v>
      </c>
      <c r="B56" s="159" t="s">
        <v>312</v>
      </c>
      <c r="C56" s="145" t="s">
        <v>124</v>
      </c>
      <c r="D56" s="145" t="s">
        <v>198</v>
      </c>
      <c r="E56" s="145" t="s">
        <v>417</v>
      </c>
      <c r="F56" s="225"/>
      <c r="G56" s="158">
        <f>G57</f>
        <v>30</v>
      </c>
      <c r="H56" s="158">
        <f>H57</f>
        <v>7.2</v>
      </c>
      <c r="I56" s="148">
        <f t="shared" si="0"/>
        <v>0.24000000000000002</v>
      </c>
      <c r="R56" s="32"/>
      <c r="S56" s="32"/>
      <c r="T56" s="32"/>
      <c r="U56" s="32"/>
    </row>
    <row r="57" spans="1:21" ht="26.25" customHeight="1">
      <c r="A57" s="160" t="s">
        <v>536</v>
      </c>
      <c r="B57" s="161" t="s">
        <v>522</v>
      </c>
      <c r="C57" s="157" t="s">
        <v>124</v>
      </c>
      <c r="D57" s="157" t="s">
        <v>198</v>
      </c>
      <c r="E57" s="157" t="s">
        <v>417</v>
      </c>
      <c r="F57" s="157" t="s">
        <v>286</v>
      </c>
      <c r="G57" s="162">
        <v>30</v>
      </c>
      <c r="H57" s="162">
        <v>7.2</v>
      </c>
      <c r="I57" s="163">
        <f t="shared" si="0"/>
        <v>0.24000000000000002</v>
      </c>
      <c r="R57" s="32"/>
      <c r="S57" s="32"/>
      <c r="T57" s="32"/>
      <c r="U57" s="32"/>
    </row>
    <row r="58" spans="1:21" ht="19.5" customHeight="1">
      <c r="A58" s="145" t="s">
        <v>537</v>
      </c>
      <c r="B58" s="159" t="s">
        <v>205</v>
      </c>
      <c r="C58" s="157"/>
      <c r="D58" s="145" t="s">
        <v>206</v>
      </c>
      <c r="E58" s="157"/>
      <c r="F58" s="226"/>
      <c r="G58" s="158">
        <f>G59</f>
        <v>244</v>
      </c>
      <c r="H58" s="158">
        <f>H59</f>
        <v>225.3505</v>
      </c>
      <c r="I58" s="148">
        <f t="shared" si="0"/>
        <v>0.9235676229508197</v>
      </c>
      <c r="R58" s="32"/>
      <c r="S58" s="32"/>
      <c r="T58" s="32"/>
      <c r="U58" s="32"/>
    </row>
    <row r="59" spans="1:21" ht="18" customHeight="1">
      <c r="A59" s="145" t="s">
        <v>538</v>
      </c>
      <c r="B59" s="159" t="s">
        <v>290</v>
      </c>
      <c r="C59" s="145"/>
      <c r="D59" s="145" t="s">
        <v>207</v>
      </c>
      <c r="E59" s="157"/>
      <c r="F59" s="226"/>
      <c r="G59" s="158">
        <f>G60+G62</f>
        <v>244</v>
      </c>
      <c r="H59" s="158">
        <f>H60+H62</f>
        <v>225.3505</v>
      </c>
      <c r="I59" s="148">
        <f t="shared" si="0"/>
        <v>0.9235676229508197</v>
      </c>
      <c r="R59" s="32"/>
      <c r="S59" s="32"/>
      <c r="T59" s="32"/>
      <c r="U59" s="32"/>
    </row>
    <row r="60" spans="1:21" ht="45.75" customHeight="1">
      <c r="A60" s="145" t="s">
        <v>539</v>
      </c>
      <c r="B60" s="159" t="s">
        <v>313</v>
      </c>
      <c r="C60" s="145" t="s">
        <v>124</v>
      </c>
      <c r="D60" s="145" t="s">
        <v>207</v>
      </c>
      <c r="E60" s="145" t="s">
        <v>418</v>
      </c>
      <c r="F60" s="157"/>
      <c r="G60" s="158">
        <f>G61</f>
        <v>239</v>
      </c>
      <c r="H60" s="158">
        <f>H61</f>
        <v>225.3505</v>
      </c>
      <c r="I60" s="148">
        <f t="shared" si="0"/>
        <v>0.9428891213389122</v>
      </c>
      <c r="R60" s="32"/>
      <c r="S60" s="32"/>
      <c r="T60" s="32"/>
      <c r="U60" s="32"/>
    </row>
    <row r="61" spans="1:21" ht="29.25" customHeight="1">
      <c r="A61" s="160" t="s">
        <v>540</v>
      </c>
      <c r="B61" s="161" t="s">
        <v>522</v>
      </c>
      <c r="C61" s="157" t="s">
        <v>124</v>
      </c>
      <c r="D61" s="157" t="s">
        <v>207</v>
      </c>
      <c r="E61" s="157" t="s">
        <v>541</v>
      </c>
      <c r="F61" s="157" t="s">
        <v>286</v>
      </c>
      <c r="G61" s="162">
        <v>239</v>
      </c>
      <c r="H61" s="162">
        <v>225.3505</v>
      </c>
      <c r="I61" s="163">
        <f t="shared" si="0"/>
        <v>0.9428891213389122</v>
      </c>
      <c r="R61" s="32"/>
      <c r="S61" s="32"/>
      <c r="T61" s="32"/>
      <c r="U61" s="32"/>
    </row>
    <row r="62" spans="1:21" ht="34.5" customHeight="1">
      <c r="A62" s="145" t="s">
        <v>542</v>
      </c>
      <c r="B62" s="159" t="s">
        <v>421</v>
      </c>
      <c r="C62" s="145" t="s">
        <v>124</v>
      </c>
      <c r="D62" s="145" t="s">
        <v>207</v>
      </c>
      <c r="E62" s="145" t="s">
        <v>422</v>
      </c>
      <c r="F62" s="157"/>
      <c r="G62" s="158">
        <f>G63</f>
        <v>5</v>
      </c>
      <c r="H62" s="158">
        <f>H63</f>
        <v>0</v>
      </c>
      <c r="I62" s="148">
        <f t="shared" si="0"/>
        <v>0</v>
      </c>
      <c r="R62" s="32"/>
      <c r="S62" s="32"/>
      <c r="T62" s="32"/>
      <c r="U62" s="32"/>
    </row>
    <row r="63" spans="1:21" ht="27.75" customHeight="1">
      <c r="A63" s="160" t="s">
        <v>543</v>
      </c>
      <c r="B63" s="161" t="s">
        <v>522</v>
      </c>
      <c r="C63" s="157" t="s">
        <v>124</v>
      </c>
      <c r="D63" s="157" t="s">
        <v>207</v>
      </c>
      <c r="E63" s="157" t="s">
        <v>422</v>
      </c>
      <c r="F63" s="157" t="s">
        <v>286</v>
      </c>
      <c r="G63" s="162">
        <v>5</v>
      </c>
      <c r="H63" s="162">
        <v>0</v>
      </c>
      <c r="I63" s="163">
        <f t="shared" si="0"/>
        <v>0</v>
      </c>
      <c r="R63" s="32"/>
      <c r="S63" s="32"/>
      <c r="T63" s="32"/>
      <c r="U63" s="32"/>
    </row>
    <row r="64" spans="1:21" ht="19.5" customHeight="1">
      <c r="A64" s="145" t="s">
        <v>544</v>
      </c>
      <c r="B64" s="159" t="s">
        <v>545</v>
      </c>
      <c r="C64" s="157"/>
      <c r="D64" s="145" t="s">
        <v>209</v>
      </c>
      <c r="E64" s="157"/>
      <c r="F64" s="157"/>
      <c r="G64" s="158">
        <f>G65</f>
        <v>11104.599999999999</v>
      </c>
      <c r="H64" s="158">
        <f>H65</f>
        <v>1954.82637</v>
      </c>
      <c r="I64" s="148">
        <f t="shared" si="0"/>
        <v>0.1760375312933379</v>
      </c>
      <c r="R64" s="32"/>
      <c r="S64" s="32"/>
      <c r="T64" s="32"/>
      <c r="U64" s="32"/>
    </row>
    <row r="65" spans="1:21" ht="18.75" customHeight="1">
      <c r="A65" s="145" t="s">
        <v>546</v>
      </c>
      <c r="B65" s="159" t="s">
        <v>210</v>
      </c>
      <c r="C65" s="145"/>
      <c r="D65" s="145" t="s">
        <v>211</v>
      </c>
      <c r="E65" s="225"/>
      <c r="F65" s="223"/>
      <c r="G65" s="158">
        <f>G66+G68+G70</f>
        <v>11104.599999999999</v>
      </c>
      <c r="H65" s="158">
        <f>H66+H68+H70</f>
        <v>1954.82637</v>
      </c>
      <c r="I65" s="148">
        <f t="shared" si="0"/>
        <v>0.1760375312933379</v>
      </c>
      <c r="R65" s="32"/>
      <c r="S65" s="32"/>
      <c r="T65" s="32"/>
      <c r="U65" s="32"/>
    </row>
    <row r="66" spans="1:21" ht="34.5" customHeight="1">
      <c r="A66" s="145" t="s">
        <v>547</v>
      </c>
      <c r="B66" s="159" t="s">
        <v>314</v>
      </c>
      <c r="C66" s="145" t="s">
        <v>124</v>
      </c>
      <c r="D66" s="145" t="s">
        <v>211</v>
      </c>
      <c r="E66" s="145" t="s">
        <v>425</v>
      </c>
      <c r="F66" s="223"/>
      <c r="G66" s="158">
        <f>G67</f>
        <v>7054.7</v>
      </c>
      <c r="H66" s="158">
        <f>H67</f>
        <v>1044.237</v>
      </c>
      <c r="I66" s="148">
        <f t="shared" si="0"/>
        <v>0.14802004337533844</v>
      </c>
      <c r="R66" s="32"/>
      <c r="S66" s="32"/>
      <c r="T66" s="32"/>
      <c r="U66" s="32"/>
    </row>
    <row r="67" spans="1:21" ht="26.25" customHeight="1">
      <c r="A67" s="160" t="s">
        <v>548</v>
      </c>
      <c r="B67" s="161" t="s">
        <v>522</v>
      </c>
      <c r="C67" s="157" t="s">
        <v>124</v>
      </c>
      <c r="D67" s="157" t="s">
        <v>211</v>
      </c>
      <c r="E67" s="157" t="s">
        <v>425</v>
      </c>
      <c r="F67" s="157" t="s">
        <v>286</v>
      </c>
      <c r="G67" s="162">
        <v>7054.7</v>
      </c>
      <c r="H67" s="162">
        <v>1044.237</v>
      </c>
      <c r="I67" s="163">
        <f t="shared" si="0"/>
        <v>0.14802004337533844</v>
      </c>
      <c r="R67" s="32"/>
      <c r="S67" s="32"/>
      <c r="T67" s="32"/>
      <c r="U67" s="32"/>
    </row>
    <row r="68" spans="1:21" ht="30.75" customHeight="1">
      <c r="A68" s="145" t="s">
        <v>549</v>
      </c>
      <c r="B68" s="159" t="s">
        <v>316</v>
      </c>
      <c r="C68" s="145" t="s">
        <v>124</v>
      </c>
      <c r="D68" s="145" t="s">
        <v>211</v>
      </c>
      <c r="E68" s="155" t="s">
        <v>426</v>
      </c>
      <c r="F68" s="223"/>
      <c r="G68" s="158">
        <f>G69</f>
        <v>1291.6</v>
      </c>
      <c r="H68" s="158">
        <f>H69</f>
        <v>600.78107</v>
      </c>
      <c r="I68" s="148">
        <f t="shared" si="0"/>
        <v>0.46514483586249616</v>
      </c>
      <c r="R68" s="32"/>
      <c r="S68" s="32"/>
      <c r="T68" s="32"/>
      <c r="U68" s="32"/>
    </row>
    <row r="69" spans="1:21" ht="27" customHeight="1">
      <c r="A69" s="160" t="s">
        <v>550</v>
      </c>
      <c r="B69" s="161" t="s">
        <v>522</v>
      </c>
      <c r="C69" s="157" t="s">
        <v>124</v>
      </c>
      <c r="D69" s="157" t="s">
        <v>211</v>
      </c>
      <c r="E69" s="157" t="s">
        <v>426</v>
      </c>
      <c r="F69" s="157" t="s">
        <v>286</v>
      </c>
      <c r="G69" s="162">
        <v>1291.6</v>
      </c>
      <c r="H69" s="162">
        <v>600.78107</v>
      </c>
      <c r="I69" s="163">
        <f t="shared" si="0"/>
        <v>0.46514483586249616</v>
      </c>
      <c r="R69" s="32"/>
      <c r="S69" s="32"/>
      <c r="T69" s="32"/>
      <c r="U69" s="32"/>
    </row>
    <row r="70" spans="1:21" ht="28.5" customHeight="1">
      <c r="A70" s="145" t="s">
        <v>551</v>
      </c>
      <c r="B70" s="159" t="s">
        <v>317</v>
      </c>
      <c r="C70" s="145" t="s">
        <v>124</v>
      </c>
      <c r="D70" s="145" t="s">
        <v>211</v>
      </c>
      <c r="E70" s="155" t="s">
        <v>427</v>
      </c>
      <c r="F70" s="225"/>
      <c r="G70" s="158">
        <f>G71</f>
        <v>2758.3</v>
      </c>
      <c r="H70" s="158">
        <f>H71</f>
        <v>309.8083</v>
      </c>
      <c r="I70" s="148">
        <f t="shared" si="0"/>
        <v>0.11231856578327229</v>
      </c>
      <c r="R70" s="32"/>
      <c r="S70" s="32"/>
      <c r="T70" s="32"/>
      <c r="U70" s="32"/>
    </row>
    <row r="71" spans="1:21" ht="22.5" customHeight="1">
      <c r="A71" s="160" t="s">
        <v>552</v>
      </c>
      <c r="B71" s="161" t="s">
        <v>522</v>
      </c>
      <c r="C71" s="157" t="s">
        <v>124</v>
      </c>
      <c r="D71" s="157" t="s">
        <v>211</v>
      </c>
      <c r="E71" s="157" t="s">
        <v>427</v>
      </c>
      <c r="F71" s="157" t="s">
        <v>286</v>
      </c>
      <c r="G71" s="162">
        <v>2758.3</v>
      </c>
      <c r="H71" s="162">
        <v>309.8083</v>
      </c>
      <c r="I71" s="163">
        <f t="shared" si="0"/>
        <v>0.11231856578327229</v>
      </c>
      <c r="R71" s="32"/>
      <c r="S71" s="32"/>
      <c r="T71" s="32"/>
      <c r="U71" s="32"/>
    </row>
    <row r="72" spans="1:21" ht="18.75" customHeight="1">
      <c r="A72" s="145" t="s">
        <v>553</v>
      </c>
      <c r="B72" s="159" t="s">
        <v>319</v>
      </c>
      <c r="C72" s="145"/>
      <c r="D72" s="145" t="s">
        <v>320</v>
      </c>
      <c r="E72" s="227"/>
      <c r="F72" s="145"/>
      <c r="G72" s="158">
        <f aca="true" t="shared" si="1" ref="G72:H74">G73</f>
        <v>27</v>
      </c>
      <c r="H72" s="158">
        <f t="shared" si="1"/>
        <v>0</v>
      </c>
      <c r="I72" s="148">
        <f t="shared" si="0"/>
        <v>0</v>
      </c>
      <c r="R72" s="32"/>
      <c r="S72" s="32"/>
      <c r="T72" s="32"/>
      <c r="U72" s="32"/>
    </row>
    <row r="73" spans="1:21" ht="21.75" customHeight="1">
      <c r="A73" s="145" t="s">
        <v>554</v>
      </c>
      <c r="B73" s="159" t="s">
        <v>321</v>
      </c>
      <c r="C73" s="145"/>
      <c r="D73" s="145" t="s">
        <v>322</v>
      </c>
      <c r="E73" s="227"/>
      <c r="F73" s="145"/>
      <c r="G73" s="158">
        <f t="shared" si="1"/>
        <v>27</v>
      </c>
      <c r="H73" s="158">
        <f t="shared" si="1"/>
        <v>0</v>
      </c>
      <c r="I73" s="148">
        <f t="shared" si="0"/>
        <v>0</v>
      </c>
      <c r="R73" s="32"/>
      <c r="S73" s="32"/>
      <c r="T73" s="32"/>
      <c r="U73" s="32"/>
    </row>
    <row r="74" spans="1:21" ht="48" customHeight="1">
      <c r="A74" s="145" t="s">
        <v>555</v>
      </c>
      <c r="B74" s="159" t="s">
        <v>323</v>
      </c>
      <c r="C74" s="145" t="s">
        <v>124</v>
      </c>
      <c r="D74" s="145" t="s">
        <v>322</v>
      </c>
      <c r="E74" s="155" t="s">
        <v>428</v>
      </c>
      <c r="F74" s="228"/>
      <c r="G74" s="158">
        <f t="shared" si="1"/>
        <v>27</v>
      </c>
      <c r="H74" s="158">
        <f t="shared" si="1"/>
        <v>0</v>
      </c>
      <c r="I74" s="148">
        <f t="shared" si="0"/>
        <v>0</v>
      </c>
      <c r="R74" s="32"/>
      <c r="S74" s="32"/>
      <c r="T74" s="32"/>
      <c r="U74" s="32"/>
    </row>
    <row r="75" spans="1:21" ht="30.75" customHeight="1">
      <c r="A75" s="160" t="s">
        <v>556</v>
      </c>
      <c r="B75" s="161" t="s">
        <v>522</v>
      </c>
      <c r="C75" s="157" t="s">
        <v>124</v>
      </c>
      <c r="D75" s="157" t="s">
        <v>322</v>
      </c>
      <c r="E75" s="157" t="s">
        <v>428</v>
      </c>
      <c r="F75" s="157" t="s">
        <v>286</v>
      </c>
      <c r="G75" s="162">
        <v>27</v>
      </c>
      <c r="H75" s="162">
        <v>0</v>
      </c>
      <c r="I75" s="163">
        <f t="shared" si="0"/>
        <v>0</v>
      </c>
      <c r="R75" s="32"/>
      <c r="S75" s="32"/>
      <c r="T75" s="32"/>
      <c r="U75" s="32"/>
    </row>
    <row r="76" spans="1:21" ht="16.5" customHeight="1">
      <c r="A76" s="145" t="s">
        <v>557</v>
      </c>
      <c r="B76" s="159" t="s">
        <v>218</v>
      </c>
      <c r="C76" s="159"/>
      <c r="D76" s="145" t="s">
        <v>219</v>
      </c>
      <c r="E76" s="145"/>
      <c r="F76" s="145"/>
      <c r="G76" s="146">
        <f>G77+G80+G93</f>
        <v>13561.3</v>
      </c>
      <c r="H76" s="146">
        <f>H77+H80+H93</f>
        <v>7972.557489999998</v>
      </c>
      <c r="I76" s="148">
        <f t="shared" si="0"/>
        <v>0.5878903563817627</v>
      </c>
      <c r="R76" s="32"/>
      <c r="S76" s="32"/>
      <c r="T76" s="32"/>
      <c r="U76" s="32"/>
    </row>
    <row r="77" spans="1:21" ht="36.75" customHeight="1">
      <c r="A77" s="145" t="s">
        <v>558</v>
      </c>
      <c r="B77" s="159" t="s">
        <v>220</v>
      </c>
      <c r="C77" s="145"/>
      <c r="D77" s="145" t="s">
        <v>221</v>
      </c>
      <c r="E77" s="145"/>
      <c r="F77" s="157"/>
      <c r="G77" s="158">
        <f>G78</f>
        <v>144</v>
      </c>
      <c r="H77" s="158">
        <f>H78</f>
        <v>67</v>
      </c>
      <c r="I77" s="148">
        <f t="shared" si="0"/>
        <v>0.4652777777777778</v>
      </c>
      <c r="R77" s="32"/>
      <c r="S77" s="32"/>
      <c r="T77" s="32"/>
      <c r="U77" s="32"/>
    </row>
    <row r="78" spans="1:21" ht="57" customHeight="1">
      <c r="A78" s="145" t="s">
        <v>559</v>
      </c>
      <c r="B78" s="229" t="s">
        <v>560</v>
      </c>
      <c r="C78" s="145" t="s">
        <v>124</v>
      </c>
      <c r="D78" s="145" t="s">
        <v>221</v>
      </c>
      <c r="E78" s="145" t="s">
        <v>430</v>
      </c>
      <c r="F78" s="157"/>
      <c r="G78" s="158">
        <f>G79</f>
        <v>144</v>
      </c>
      <c r="H78" s="158">
        <f>H79</f>
        <v>67</v>
      </c>
      <c r="I78" s="148">
        <f t="shared" si="0"/>
        <v>0.4652777777777778</v>
      </c>
      <c r="R78" s="32"/>
      <c r="S78" s="32"/>
      <c r="T78" s="32"/>
      <c r="U78" s="32"/>
    </row>
    <row r="79" spans="1:21" ht="28.5" customHeight="1">
      <c r="A79" s="157" t="s">
        <v>561</v>
      </c>
      <c r="B79" s="161" t="s">
        <v>522</v>
      </c>
      <c r="C79" s="157" t="s">
        <v>124</v>
      </c>
      <c r="D79" s="157" t="s">
        <v>221</v>
      </c>
      <c r="E79" s="157" t="s">
        <v>430</v>
      </c>
      <c r="F79" s="157" t="s">
        <v>286</v>
      </c>
      <c r="G79" s="162">
        <v>144</v>
      </c>
      <c r="H79" s="162">
        <v>67</v>
      </c>
      <c r="I79" s="163">
        <f aca="true" t="shared" si="2" ref="I79:I125">H79/G79</f>
        <v>0.4652777777777778</v>
      </c>
      <c r="R79" s="32"/>
      <c r="S79" s="32"/>
      <c r="T79" s="32"/>
      <c r="U79" s="32"/>
    </row>
    <row r="80" spans="1:21" ht="22.5" customHeight="1">
      <c r="A80" s="145" t="s">
        <v>562</v>
      </c>
      <c r="B80" s="159" t="s">
        <v>223</v>
      </c>
      <c r="C80" s="145"/>
      <c r="D80" s="145" t="s">
        <v>224</v>
      </c>
      <c r="E80" s="145"/>
      <c r="F80" s="157"/>
      <c r="G80" s="158">
        <f>G81+G85+G87+G89+G91</f>
        <v>12266.3</v>
      </c>
      <c r="H80" s="158">
        <f>H81+H85+H87+H89+H91</f>
        <v>6889.393849999999</v>
      </c>
      <c r="I80" s="148">
        <f t="shared" si="2"/>
        <v>0.5616521567220758</v>
      </c>
      <c r="R80" s="32"/>
      <c r="S80" s="32"/>
      <c r="T80" s="32"/>
      <c r="U80" s="32"/>
    </row>
    <row r="81" spans="1:21" ht="36" customHeight="1">
      <c r="A81" s="145" t="s">
        <v>563</v>
      </c>
      <c r="B81" s="229" t="s">
        <v>564</v>
      </c>
      <c r="C81" s="145" t="s">
        <v>124</v>
      </c>
      <c r="D81" s="145" t="s">
        <v>224</v>
      </c>
      <c r="E81" s="145" t="s">
        <v>431</v>
      </c>
      <c r="F81" s="157"/>
      <c r="G81" s="158">
        <f>SUM(G82:G84)</f>
        <v>11552.8</v>
      </c>
      <c r="H81" s="158">
        <f>SUM(H82:H84)</f>
        <v>6461.222849999999</v>
      </c>
      <c r="I81" s="148">
        <f t="shared" si="2"/>
        <v>0.5592776513053113</v>
      </c>
      <c r="R81" s="32"/>
      <c r="S81" s="32"/>
      <c r="T81" s="32"/>
      <c r="U81" s="32"/>
    </row>
    <row r="82" spans="1:21" ht="54" customHeight="1">
      <c r="A82" s="157" t="s">
        <v>565</v>
      </c>
      <c r="B82" s="230" t="s">
        <v>513</v>
      </c>
      <c r="C82" s="157" t="s">
        <v>124</v>
      </c>
      <c r="D82" s="157" t="s">
        <v>224</v>
      </c>
      <c r="E82" s="157" t="s">
        <v>431</v>
      </c>
      <c r="F82" s="157" t="s">
        <v>491</v>
      </c>
      <c r="G82" s="162">
        <v>9587.8</v>
      </c>
      <c r="H82" s="162">
        <v>5677.7418</v>
      </c>
      <c r="I82" s="163">
        <f t="shared" si="2"/>
        <v>0.5921840046726048</v>
      </c>
      <c r="R82" s="32"/>
      <c r="S82" s="32"/>
      <c r="T82" s="32"/>
      <c r="U82" s="32"/>
    </row>
    <row r="83" spans="1:21" ht="27.75" customHeight="1">
      <c r="A83" s="157" t="s">
        <v>566</v>
      </c>
      <c r="B83" s="161" t="s">
        <v>502</v>
      </c>
      <c r="C83" s="157" t="s">
        <v>124</v>
      </c>
      <c r="D83" s="157" t="s">
        <v>224</v>
      </c>
      <c r="E83" s="157" t="s">
        <v>431</v>
      </c>
      <c r="F83" s="157" t="s">
        <v>286</v>
      </c>
      <c r="G83" s="162">
        <v>1959.4</v>
      </c>
      <c r="H83" s="162">
        <v>781.78605</v>
      </c>
      <c r="I83" s="163">
        <f t="shared" si="2"/>
        <v>0.39899257425742574</v>
      </c>
      <c r="R83" s="32"/>
      <c r="S83" s="32"/>
      <c r="T83" s="32"/>
      <c r="U83" s="32"/>
    </row>
    <row r="84" spans="1:21" ht="15.75" customHeight="1">
      <c r="A84" s="157" t="s">
        <v>567</v>
      </c>
      <c r="B84" s="161" t="s">
        <v>504</v>
      </c>
      <c r="C84" s="157" t="s">
        <v>124</v>
      </c>
      <c r="D84" s="157" t="s">
        <v>224</v>
      </c>
      <c r="E84" s="157" t="s">
        <v>431</v>
      </c>
      <c r="F84" s="157" t="s">
        <v>505</v>
      </c>
      <c r="G84" s="162">
        <v>5.6</v>
      </c>
      <c r="H84" s="162">
        <v>1.695</v>
      </c>
      <c r="I84" s="163">
        <f t="shared" si="2"/>
        <v>0.30267857142857146</v>
      </c>
      <c r="R84" s="32"/>
      <c r="S84" s="32"/>
      <c r="T84" s="32"/>
      <c r="U84" s="32"/>
    </row>
    <row r="85" spans="1:21" ht="24.75" customHeight="1">
      <c r="A85" s="145" t="s">
        <v>568</v>
      </c>
      <c r="B85" s="159" t="s">
        <v>346</v>
      </c>
      <c r="C85" s="145" t="s">
        <v>124</v>
      </c>
      <c r="D85" s="145" t="s">
        <v>224</v>
      </c>
      <c r="E85" s="145" t="s">
        <v>433</v>
      </c>
      <c r="F85" s="157"/>
      <c r="G85" s="158">
        <f>G86</f>
        <v>573.5</v>
      </c>
      <c r="H85" s="158">
        <f>H86</f>
        <v>367.213</v>
      </c>
      <c r="I85" s="148">
        <f t="shared" si="2"/>
        <v>0.6403016564952049</v>
      </c>
      <c r="R85" s="32"/>
      <c r="S85" s="32"/>
      <c r="T85" s="32"/>
      <c r="U85" s="32"/>
    </row>
    <row r="86" spans="1:21" ht="27" customHeight="1">
      <c r="A86" s="157" t="s">
        <v>569</v>
      </c>
      <c r="B86" s="161" t="s">
        <v>522</v>
      </c>
      <c r="C86" s="157" t="s">
        <v>124</v>
      </c>
      <c r="D86" s="157" t="s">
        <v>224</v>
      </c>
      <c r="E86" s="157" t="s">
        <v>433</v>
      </c>
      <c r="F86" s="157" t="s">
        <v>286</v>
      </c>
      <c r="G86" s="162">
        <v>573.5</v>
      </c>
      <c r="H86" s="162">
        <v>367.213</v>
      </c>
      <c r="I86" s="163">
        <f t="shared" si="2"/>
        <v>0.6403016564952049</v>
      </c>
      <c r="R86" s="32"/>
      <c r="S86" s="32"/>
      <c r="T86" s="32"/>
      <c r="U86" s="32"/>
    </row>
    <row r="87" spans="1:21" ht="48.75" customHeight="1">
      <c r="A87" s="145" t="s">
        <v>570</v>
      </c>
      <c r="B87" s="159" t="s">
        <v>434</v>
      </c>
      <c r="C87" s="145" t="s">
        <v>124</v>
      </c>
      <c r="D87" s="145" t="s">
        <v>224</v>
      </c>
      <c r="E87" s="145" t="s">
        <v>435</v>
      </c>
      <c r="F87" s="145"/>
      <c r="G87" s="158">
        <f>G88</f>
        <v>60</v>
      </c>
      <c r="H87" s="158">
        <f>H88</f>
        <v>32.199</v>
      </c>
      <c r="I87" s="148">
        <f t="shared" si="2"/>
        <v>0.53665</v>
      </c>
      <c r="R87" s="32"/>
      <c r="S87" s="32"/>
      <c r="T87" s="32"/>
      <c r="U87" s="32"/>
    </row>
    <row r="88" spans="1:21" ht="26.25" customHeight="1">
      <c r="A88" s="157" t="s">
        <v>571</v>
      </c>
      <c r="B88" s="161" t="s">
        <v>522</v>
      </c>
      <c r="C88" s="157" t="s">
        <v>124</v>
      </c>
      <c r="D88" s="157" t="s">
        <v>224</v>
      </c>
      <c r="E88" s="157" t="s">
        <v>435</v>
      </c>
      <c r="F88" s="157" t="s">
        <v>286</v>
      </c>
      <c r="G88" s="162">
        <v>60</v>
      </c>
      <c r="H88" s="162">
        <v>32.199</v>
      </c>
      <c r="I88" s="163">
        <f t="shared" si="2"/>
        <v>0.53665</v>
      </c>
      <c r="R88" s="32"/>
      <c r="S88" s="32"/>
      <c r="T88" s="32"/>
      <c r="U88" s="32"/>
    </row>
    <row r="89" spans="1:21" ht="57" customHeight="1">
      <c r="A89" s="145" t="s">
        <v>572</v>
      </c>
      <c r="B89" s="159" t="s">
        <v>439</v>
      </c>
      <c r="C89" s="145" t="s">
        <v>124</v>
      </c>
      <c r="D89" s="145" t="s">
        <v>224</v>
      </c>
      <c r="E89" s="145" t="s">
        <v>440</v>
      </c>
      <c r="F89" s="145"/>
      <c r="G89" s="158">
        <f>G90</f>
        <v>30</v>
      </c>
      <c r="H89" s="158">
        <f>H90</f>
        <v>10.8</v>
      </c>
      <c r="I89" s="148">
        <f t="shared" si="2"/>
        <v>0.36000000000000004</v>
      </c>
      <c r="R89" s="32"/>
      <c r="S89" s="32"/>
      <c r="T89" s="32"/>
      <c r="U89" s="32"/>
    </row>
    <row r="90" spans="1:21" ht="30" customHeight="1">
      <c r="A90" s="157" t="s">
        <v>573</v>
      </c>
      <c r="B90" s="161" t="s">
        <v>522</v>
      </c>
      <c r="C90" s="157" t="s">
        <v>124</v>
      </c>
      <c r="D90" s="157" t="s">
        <v>224</v>
      </c>
      <c r="E90" s="157" t="s">
        <v>440</v>
      </c>
      <c r="F90" s="157" t="s">
        <v>286</v>
      </c>
      <c r="G90" s="162">
        <v>30</v>
      </c>
      <c r="H90" s="162">
        <v>10.8</v>
      </c>
      <c r="I90" s="163">
        <f t="shared" si="2"/>
        <v>0.36000000000000004</v>
      </c>
      <c r="R90" s="32"/>
      <c r="S90" s="32"/>
      <c r="T90" s="32"/>
      <c r="U90" s="32"/>
    </row>
    <row r="91" spans="1:21" ht="45.75" customHeight="1">
      <c r="A91" s="145" t="s">
        <v>574</v>
      </c>
      <c r="B91" s="231" t="s">
        <v>353</v>
      </c>
      <c r="C91" s="145" t="s">
        <v>124</v>
      </c>
      <c r="D91" s="145" t="s">
        <v>224</v>
      </c>
      <c r="E91" s="145" t="s">
        <v>443</v>
      </c>
      <c r="F91" s="232"/>
      <c r="G91" s="158">
        <f>G92</f>
        <v>50</v>
      </c>
      <c r="H91" s="158">
        <f>H92</f>
        <v>17.959</v>
      </c>
      <c r="I91" s="148">
        <f t="shared" si="2"/>
        <v>0.35918</v>
      </c>
      <c r="R91" s="32"/>
      <c r="S91" s="32"/>
      <c r="T91" s="32"/>
      <c r="U91" s="32"/>
    </row>
    <row r="92" spans="1:21" ht="28.5" customHeight="1">
      <c r="A92" s="157" t="s">
        <v>575</v>
      </c>
      <c r="B92" s="161" t="s">
        <v>522</v>
      </c>
      <c r="C92" s="157" t="s">
        <v>124</v>
      </c>
      <c r="D92" s="157" t="s">
        <v>224</v>
      </c>
      <c r="E92" s="157" t="s">
        <v>443</v>
      </c>
      <c r="F92" s="157" t="s">
        <v>286</v>
      </c>
      <c r="G92" s="162">
        <v>50</v>
      </c>
      <c r="H92" s="162">
        <v>17.959</v>
      </c>
      <c r="I92" s="163">
        <f t="shared" si="2"/>
        <v>0.35918</v>
      </c>
      <c r="R92" s="32"/>
      <c r="S92" s="32"/>
      <c r="T92" s="32"/>
      <c r="U92" s="32"/>
    </row>
    <row r="93" spans="1:21" ht="21" customHeight="1">
      <c r="A93" s="145" t="s">
        <v>576</v>
      </c>
      <c r="B93" s="159" t="s">
        <v>225</v>
      </c>
      <c r="C93" s="157"/>
      <c r="D93" s="145" t="s">
        <v>226</v>
      </c>
      <c r="E93" s="157"/>
      <c r="F93" s="157"/>
      <c r="G93" s="158">
        <f>G94</f>
        <v>1151</v>
      </c>
      <c r="H93" s="158">
        <f>H94</f>
        <v>1016.16364</v>
      </c>
      <c r="I93" s="148">
        <f t="shared" si="2"/>
        <v>0.8828528583840138</v>
      </c>
      <c r="R93" s="32"/>
      <c r="S93" s="32"/>
      <c r="T93" s="32"/>
      <c r="U93" s="32"/>
    </row>
    <row r="94" spans="1:21" ht="40.5" customHeight="1">
      <c r="A94" s="145" t="s">
        <v>577</v>
      </c>
      <c r="B94" s="159" t="s">
        <v>446</v>
      </c>
      <c r="C94" s="145" t="s">
        <v>124</v>
      </c>
      <c r="D94" s="145" t="s">
        <v>226</v>
      </c>
      <c r="E94" s="145" t="s">
        <v>447</v>
      </c>
      <c r="F94" s="145"/>
      <c r="G94" s="158">
        <f>G95</f>
        <v>1151</v>
      </c>
      <c r="H94" s="158">
        <f>H95</f>
        <v>1016.16364</v>
      </c>
      <c r="I94" s="148">
        <f t="shared" si="2"/>
        <v>0.8828528583840138</v>
      </c>
      <c r="R94" s="32"/>
      <c r="S94" s="32"/>
      <c r="T94" s="32"/>
      <c r="U94" s="32"/>
    </row>
    <row r="95" spans="1:21" ht="28.5" customHeight="1">
      <c r="A95" s="157" t="s">
        <v>578</v>
      </c>
      <c r="B95" s="161" t="s">
        <v>522</v>
      </c>
      <c r="C95" s="157" t="s">
        <v>124</v>
      </c>
      <c r="D95" s="157" t="s">
        <v>226</v>
      </c>
      <c r="E95" s="157" t="s">
        <v>447</v>
      </c>
      <c r="F95" s="157" t="s">
        <v>286</v>
      </c>
      <c r="G95" s="162">
        <v>1151</v>
      </c>
      <c r="H95" s="162">
        <f>137.20753+878.95611</f>
        <v>1016.16364</v>
      </c>
      <c r="I95" s="163">
        <f t="shared" si="2"/>
        <v>0.8828528583840138</v>
      </c>
      <c r="R95" s="32"/>
      <c r="S95" s="32"/>
      <c r="T95" s="32"/>
      <c r="U95" s="32"/>
    </row>
    <row r="96" spans="1:21" ht="17.25" customHeight="1">
      <c r="A96" s="145" t="s">
        <v>579</v>
      </c>
      <c r="B96" s="159" t="s">
        <v>227</v>
      </c>
      <c r="C96" s="159"/>
      <c r="D96" s="145" t="s">
        <v>228</v>
      </c>
      <c r="E96" s="157"/>
      <c r="F96" s="157"/>
      <c r="G96" s="158">
        <f>G97</f>
        <v>3441.5</v>
      </c>
      <c r="H96" s="158">
        <f>H97</f>
        <v>1212.1695</v>
      </c>
      <c r="I96" s="148">
        <f t="shared" si="2"/>
        <v>0.35222126979514745</v>
      </c>
      <c r="R96" s="32"/>
      <c r="S96" s="32"/>
      <c r="T96" s="32"/>
      <c r="U96" s="32"/>
    </row>
    <row r="97" spans="1:21" ht="21.75" customHeight="1">
      <c r="A97" s="145" t="s">
        <v>580</v>
      </c>
      <c r="B97" s="159" t="s">
        <v>581</v>
      </c>
      <c r="C97" s="157"/>
      <c r="D97" s="145" t="s">
        <v>230</v>
      </c>
      <c r="E97" s="145"/>
      <c r="F97" s="145"/>
      <c r="G97" s="158">
        <f>G98+G100+G102+G104</f>
        <v>3441.5</v>
      </c>
      <c r="H97" s="158">
        <f>H98+H100+H102+H104</f>
        <v>1212.1695</v>
      </c>
      <c r="I97" s="148">
        <f t="shared" si="2"/>
        <v>0.35222126979514745</v>
      </c>
      <c r="R97" s="32"/>
      <c r="S97" s="32"/>
      <c r="T97" s="32"/>
      <c r="U97" s="32"/>
    </row>
    <row r="98" spans="1:21" ht="54" customHeight="1">
      <c r="A98" s="145" t="s">
        <v>582</v>
      </c>
      <c r="B98" s="159" t="s">
        <v>357</v>
      </c>
      <c r="C98" s="145" t="s">
        <v>124</v>
      </c>
      <c r="D98" s="145" t="s">
        <v>230</v>
      </c>
      <c r="E98" s="145" t="s">
        <v>448</v>
      </c>
      <c r="F98" s="145"/>
      <c r="G98" s="158">
        <f>G99</f>
        <v>2228.8</v>
      </c>
      <c r="H98" s="158">
        <f>H99</f>
        <v>549.002</v>
      </c>
      <c r="I98" s="148">
        <f t="shared" si="2"/>
        <v>0.2463217875089734</v>
      </c>
      <c r="R98" s="32"/>
      <c r="S98" s="32"/>
      <c r="T98" s="32"/>
      <c r="U98" s="32"/>
    </row>
    <row r="99" spans="1:21" ht="29.25" customHeight="1">
      <c r="A99" s="157" t="s">
        <v>583</v>
      </c>
      <c r="B99" s="161" t="s">
        <v>522</v>
      </c>
      <c r="C99" s="157" t="s">
        <v>124</v>
      </c>
      <c r="D99" s="157" t="s">
        <v>230</v>
      </c>
      <c r="E99" s="157" t="s">
        <v>448</v>
      </c>
      <c r="F99" s="157" t="s">
        <v>286</v>
      </c>
      <c r="G99" s="162">
        <v>2228.8</v>
      </c>
      <c r="H99" s="162">
        <v>549.002</v>
      </c>
      <c r="I99" s="163">
        <f t="shared" si="2"/>
        <v>0.2463217875089734</v>
      </c>
      <c r="R99" s="32"/>
      <c r="S99" s="32"/>
      <c r="T99" s="32"/>
      <c r="U99" s="32"/>
    </row>
    <row r="100" spans="1:21" ht="39" customHeight="1">
      <c r="A100" s="145" t="s">
        <v>584</v>
      </c>
      <c r="B100" s="159" t="s">
        <v>363</v>
      </c>
      <c r="C100" s="145" t="s">
        <v>124</v>
      </c>
      <c r="D100" s="145" t="s">
        <v>230</v>
      </c>
      <c r="E100" s="145" t="s">
        <v>449</v>
      </c>
      <c r="F100" s="145"/>
      <c r="G100" s="158">
        <f>G101</f>
        <v>200</v>
      </c>
      <c r="H100" s="158">
        <f>H101</f>
        <v>139.7675</v>
      </c>
      <c r="I100" s="148">
        <f t="shared" si="2"/>
        <v>0.6988375000000001</v>
      </c>
      <c r="R100" s="32"/>
      <c r="S100" s="32"/>
      <c r="T100" s="32"/>
      <c r="U100" s="32"/>
    </row>
    <row r="101" spans="1:21" ht="27.75" customHeight="1">
      <c r="A101" s="157" t="s">
        <v>585</v>
      </c>
      <c r="B101" s="161" t="s">
        <v>522</v>
      </c>
      <c r="C101" s="157" t="s">
        <v>124</v>
      </c>
      <c r="D101" s="157" t="s">
        <v>230</v>
      </c>
      <c r="E101" s="157" t="s">
        <v>449</v>
      </c>
      <c r="F101" s="157" t="s">
        <v>286</v>
      </c>
      <c r="G101" s="162">
        <v>200</v>
      </c>
      <c r="H101" s="162">
        <v>139.7675</v>
      </c>
      <c r="I101" s="163">
        <f t="shared" si="2"/>
        <v>0.6988375000000001</v>
      </c>
      <c r="R101" s="32"/>
      <c r="S101" s="32"/>
      <c r="T101" s="32"/>
      <c r="U101" s="32"/>
    </row>
    <row r="102" spans="1:21" ht="35.25" customHeight="1">
      <c r="A102" s="145" t="s">
        <v>586</v>
      </c>
      <c r="B102" s="159" t="s">
        <v>360</v>
      </c>
      <c r="C102" s="145" t="s">
        <v>124</v>
      </c>
      <c r="D102" s="145" t="s">
        <v>230</v>
      </c>
      <c r="E102" s="145" t="s">
        <v>450</v>
      </c>
      <c r="F102" s="145"/>
      <c r="G102" s="158">
        <f>G103</f>
        <v>100</v>
      </c>
      <c r="H102" s="158">
        <f>H103</f>
        <v>28.6</v>
      </c>
      <c r="I102" s="148">
        <f t="shared" si="2"/>
        <v>0.28600000000000003</v>
      </c>
      <c r="R102" s="32"/>
      <c r="S102" s="32"/>
      <c r="T102" s="32"/>
      <c r="U102" s="32"/>
    </row>
    <row r="103" spans="1:21" ht="29.25" customHeight="1">
      <c r="A103" s="157" t="s">
        <v>587</v>
      </c>
      <c r="B103" s="161" t="s">
        <v>522</v>
      </c>
      <c r="C103" s="157" t="s">
        <v>124</v>
      </c>
      <c r="D103" s="157" t="s">
        <v>230</v>
      </c>
      <c r="E103" s="157" t="s">
        <v>450</v>
      </c>
      <c r="F103" s="157" t="s">
        <v>286</v>
      </c>
      <c r="G103" s="162">
        <v>100</v>
      </c>
      <c r="H103" s="162">
        <v>28.6</v>
      </c>
      <c r="I103" s="163">
        <f t="shared" si="2"/>
        <v>0.28600000000000003</v>
      </c>
      <c r="R103" s="32"/>
      <c r="S103" s="32"/>
      <c r="T103" s="32"/>
      <c r="U103" s="32"/>
    </row>
    <row r="104" spans="1:21" ht="45.75" customHeight="1">
      <c r="A104" s="145" t="s">
        <v>588</v>
      </c>
      <c r="B104" s="159" t="s">
        <v>351</v>
      </c>
      <c r="C104" s="145" t="s">
        <v>124</v>
      </c>
      <c r="D104" s="145" t="s">
        <v>230</v>
      </c>
      <c r="E104" s="145" t="s">
        <v>445</v>
      </c>
      <c r="F104" s="145"/>
      <c r="G104" s="158">
        <f>G105</f>
        <v>912.7</v>
      </c>
      <c r="H104" s="158">
        <f>H105</f>
        <v>494.8</v>
      </c>
      <c r="I104" s="148">
        <f t="shared" si="2"/>
        <v>0.5421277528212994</v>
      </c>
      <c r="R104" s="32"/>
      <c r="S104" s="32"/>
      <c r="T104" s="32"/>
      <c r="U104" s="32"/>
    </row>
    <row r="105" spans="1:21" ht="25.5" customHeight="1">
      <c r="A105" s="157" t="s">
        <v>589</v>
      </c>
      <c r="B105" s="161" t="s">
        <v>522</v>
      </c>
      <c r="C105" s="157" t="s">
        <v>124</v>
      </c>
      <c r="D105" s="157" t="s">
        <v>230</v>
      </c>
      <c r="E105" s="157" t="s">
        <v>445</v>
      </c>
      <c r="F105" s="157" t="s">
        <v>286</v>
      </c>
      <c r="G105" s="162">
        <v>912.7</v>
      </c>
      <c r="H105" s="162">
        <v>494.8</v>
      </c>
      <c r="I105" s="163">
        <f t="shared" si="2"/>
        <v>0.5421277528212994</v>
      </c>
      <c r="R105" s="32"/>
      <c r="S105" s="32"/>
      <c r="T105" s="32"/>
      <c r="U105" s="32"/>
    </row>
    <row r="106" spans="1:21" ht="19.5" customHeight="1">
      <c r="A106" s="145" t="s">
        <v>590</v>
      </c>
      <c r="B106" s="159" t="s">
        <v>591</v>
      </c>
      <c r="C106" s="157"/>
      <c r="D106" s="145" t="s">
        <v>234</v>
      </c>
      <c r="E106" s="157"/>
      <c r="F106" s="157"/>
      <c r="G106" s="158">
        <f>G107+G110</f>
        <v>3098.7</v>
      </c>
      <c r="H106" s="158">
        <f>H107+H110</f>
        <v>1924.1707999999999</v>
      </c>
      <c r="I106" s="148">
        <f t="shared" si="2"/>
        <v>0.6209606609223223</v>
      </c>
      <c r="R106" s="32"/>
      <c r="S106" s="32"/>
      <c r="T106" s="32"/>
      <c r="U106" s="32"/>
    </row>
    <row r="107" spans="1:21" ht="15" customHeight="1">
      <c r="A107" s="145" t="s">
        <v>592</v>
      </c>
      <c r="B107" s="159" t="s">
        <v>593</v>
      </c>
      <c r="C107" s="145" t="s">
        <v>124</v>
      </c>
      <c r="D107" s="145" t="s">
        <v>236</v>
      </c>
      <c r="E107" s="145"/>
      <c r="F107" s="145"/>
      <c r="G107" s="158">
        <f>G108</f>
        <v>1387.6</v>
      </c>
      <c r="H107" s="158">
        <f>H108</f>
        <v>810.82677</v>
      </c>
      <c r="I107" s="148">
        <f t="shared" si="2"/>
        <v>0.584337539636783</v>
      </c>
      <c r="R107" s="32"/>
      <c r="S107" s="32"/>
      <c r="T107" s="32"/>
      <c r="U107" s="32"/>
    </row>
    <row r="108" spans="1:21" ht="45" customHeight="1">
      <c r="A108" s="145" t="s">
        <v>594</v>
      </c>
      <c r="B108" s="159" t="s">
        <v>238</v>
      </c>
      <c r="C108" s="145" t="s">
        <v>124</v>
      </c>
      <c r="D108" s="145" t="s">
        <v>236</v>
      </c>
      <c r="E108" s="145" t="s">
        <v>451</v>
      </c>
      <c r="F108" s="145"/>
      <c r="G108" s="158">
        <f>G109</f>
        <v>1387.6</v>
      </c>
      <c r="H108" s="158">
        <f>H109</f>
        <v>810.82677</v>
      </c>
      <c r="I108" s="148">
        <f t="shared" si="2"/>
        <v>0.584337539636783</v>
      </c>
      <c r="R108" s="32"/>
      <c r="S108" s="32"/>
      <c r="T108" s="32"/>
      <c r="U108" s="32"/>
    </row>
    <row r="109" spans="1:21" ht="19.5" customHeight="1">
      <c r="A109" s="157" t="s">
        <v>595</v>
      </c>
      <c r="B109" s="161" t="s">
        <v>596</v>
      </c>
      <c r="C109" s="157" t="s">
        <v>124</v>
      </c>
      <c r="D109" s="157" t="s">
        <v>236</v>
      </c>
      <c r="E109" s="157" t="s">
        <v>451</v>
      </c>
      <c r="F109" s="157" t="s">
        <v>13</v>
      </c>
      <c r="G109" s="162">
        <v>1387.6</v>
      </c>
      <c r="H109" s="162">
        <v>810.82677</v>
      </c>
      <c r="I109" s="163">
        <f t="shared" si="2"/>
        <v>0.584337539636783</v>
      </c>
      <c r="R109" s="32"/>
      <c r="S109" s="32"/>
      <c r="T109" s="32"/>
      <c r="U109" s="32"/>
    </row>
    <row r="110" spans="1:21" ht="21" customHeight="1">
      <c r="A110" s="145" t="s">
        <v>597</v>
      </c>
      <c r="B110" s="159" t="s">
        <v>241</v>
      </c>
      <c r="C110" s="157"/>
      <c r="D110" s="145" t="s">
        <v>242</v>
      </c>
      <c r="E110" s="157"/>
      <c r="F110" s="157"/>
      <c r="G110" s="158">
        <f>G111+G113</f>
        <v>1711.1000000000001</v>
      </c>
      <c r="H110" s="158">
        <f>H111+H113</f>
        <v>1113.34403</v>
      </c>
      <c r="I110" s="148">
        <f t="shared" si="2"/>
        <v>0.6506598270118636</v>
      </c>
      <c r="R110" s="32"/>
      <c r="S110" s="32"/>
      <c r="T110" s="32"/>
      <c r="U110" s="32"/>
    </row>
    <row r="111" spans="1:21" ht="60.75" customHeight="1">
      <c r="A111" s="145" t="s">
        <v>598</v>
      </c>
      <c r="B111" s="159" t="s">
        <v>367</v>
      </c>
      <c r="C111" s="145" t="s">
        <v>124</v>
      </c>
      <c r="D111" s="145" t="s">
        <v>242</v>
      </c>
      <c r="E111" s="145" t="s">
        <v>452</v>
      </c>
      <c r="F111" s="223"/>
      <c r="G111" s="158">
        <f>G112</f>
        <v>1151.4</v>
      </c>
      <c r="H111" s="158">
        <f>H112</f>
        <v>769.56</v>
      </c>
      <c r="I111" s="148">
        <f t="shared" si="2"/>
        <v>0.6683689421573735</v>
      </c>
      <c r="R111" s="32"/>
      <c r="S111" s="32"/>
      <c r="T111" s="32"/>
      <c r="U111" s="32"/>
    </row>
    <row r="112" spans="1:21" ht="24.75" customHeight="1">
      <c r="A112" s="157" t="s">
        <v>599</v>
      </c>
      <c r="B112" s="161" t="s">
        <v>596</v>
      </c>
      <c r="C112" s="157" t="s">
        <v>124</v>
      </c>
      <c r="D112" s="157" t="s">
        <v>242</v>
      </c>
      <c r="E112" s="157" t="s">
        <v>452</v>
      </c>
      <c r="F112" s="157" t="s">
        <v>13</v>
      </c>
      <c r="G112" s="162">
        <v>1151.4</v>
      </c>
      <c r="H112" s="162">
        <v>769.56</v>
      </c>
      <c r="I112" s="163">
        <f t="shared" si="2"/>
        <v>0.6683689421573735</v>
      </c>
      <c r="R112" s="32"/>
      <c r="S112" s="32"/>
      <c r="T112" s="32"/>
      <c r="U112" s="32"/>
    </row>
    <row r="113" spans="1:21" ht="60.75" customHeight="1">
      <c r="A113" s="145" t="s">
        <v>600</v>
      </c>
      <c r="B113" s="159" t="s">
        <v>368</v>
      </c>
      <c r="C113" s="145" t="s">
        <v>124</v>
      </c>
      <c r="D113" s="145" t="s">
        <v>242</v>
      </c>
      <c r="E113" s="145" t="s">
        <v>454</v>
      </c>
      <c r="F113" s="232"/>
      <c r="G113" s="158">
        <f>G114</f>
        <v>559.7</v>
      </c>
      <c r="H113" s="158">
        <f>H114</f>
        <v>343.78403</v>
      </c>
      <c r="I113" s="148">
        <f t="shared" si="2"/>
        <v>0.614229104877613</v>
      </c>
      <c r="R113" s="32"/>
      <c r="S113" s="32"/>
      <c r="T113" s="32"/>
      <c r="U113" s="32"/>
    </row>
    <row r="114" spans="1:21" ht="25.5" customHeight="1">
      <c r="A114" s="157" t="s">
        <v>601</v>
      </c>
      <c r="B114" s="161" t="s">
        <v>596</v>
      </c>
      <c r="C114" s="157" t="s">
        <v>124</v>
      </c>
      <c r="D114" s="157" t="s">
        <v>242</v>
      </c>
      <c r="E114" s="157" t="s">
        <v>454</v>
      </c>
      <c r="F114" s="157" t="s">
        <v>13</v>
      </c>
      <c r="G114" s="162">
        <v>559.7</v>
      </c>
      <c r="H114" s="162">
        <v>343.78403</v>
      </c>
      <c r="I114" s="163">
        <f t="shared" si="2"/>
        <v>0.614229104877613</v>
      </c>
      <c r="M114" s="21"/>
      <c r="N114" s="21"/>
      <c r="O114" s="21"/>
      <c r="P114" s="21"/>
      <c r="R114" s="32"/>
      <c r="S114" s="32"/>
      <c r="T114" s="32"/>
      <c r="U114" s="32"/>
    </row>
    <row r="115" spans="1:21" ht="15.75" customHeight="1">
      <c r="A115" s="145" t="s">
        <v>602</v>
      </c>
      <c r="B115" s="159" t="s">
        <v>247</v>
      </c>
      <c r="C115" s="159"/>
      <c r="D115" s="145" t="s">
        <v>248</v>
      </c>
      <c r="E115" s="157"/>
      <c r="F115" s="157"/>
      <c r="G115" s="158">
        <f aca="true" t="shared" si="3" ref="G115:H117">G116</f>
        <v>1387.3</v>
      </c>
      <c r="H115" s="158">
        <f t="shared" si="3"/>
        <v>773.9729</v>
      </c>
      <c r="I115" s="148">
        <f t="shared" si="2"/>
        <v>0.5578987241404166</v>
      </c>
      <c r="M115" s="21"/>
      <c r="N115" s="21"/>
      <c r="O115" s="21"/>
      <c r="P115" s="21"/>
      <c r="R115" s="32"/>
      <c r="S115" s="32"/>
      <c r="T115" s="32"/>
      <c r="U115" s="32"/>
    </row>
    <row r="116" spans="1:21" ht="18.75" customHeight="1">
      <c r="A116" s="145" t="s">
        <v>603</v>
      </c>
      <c r="B116" s="159" t="s">
        <v>249</v>
      </c>
      <c r="C116" s="145"/>
      <c r="D116" s="145" t="s">
        <v>250</v>
      </c>
      <c r="E116" s="145"/>
      <c r="F116" s="145"/>
      <c r="G116" s="158">
        <f t="shared" si="3"/>
        <v>1387.3</v>
      </c>
      <c r="H116" s="158">
        <f t="shared" si="3"/>
        <v>773.9729</v>
      </c>
      <c r="I116" s="148">
        <f t="shared" si="2"/>
        <v>0.5578987241404166</v>
      </c>
      <c r="M116" s="21"/>
      <c r="N116" s="21"/>
      <c r="O116" s="21"/>
      <c r="P116" s="21"/>
      <c r="R116" s="32"/>
      <c r="S116" s="32"/>
      <c r="T116" s="32"/>
      <c r="U116" s="32"/>
    </row>
    <row r="117" spans="1:21" ht="50.25" customHeight="1">
      <c r="A117" s="145" t="s">
        <v>604</v>
      </c>
      <c r="B117" s="159" t="s">
        <v>605</v>
      </c>
      <c r="C117" s="145" t="s">
        <v>124</v>
      </c>
      <c r="D117" s="145" t="s">
        <v>250</v>
      </c>
      <c r="E117" s="145" t="s">
        <v>456</v>
      </c>
      <c r="F117" s="145"/>
      <c r="G117" s="158">
        <f t="shared" si="3"/>
        <v>1387.3</v>
      </c>
      <c r="H117" s="158">
        <f t="shared" si="3"/>
        <v>773.9729</v>
      </c>
      <c r="I117" s="148">
        <f t="shared" si="2"/>
        <v>0.5578987241404166</v>
      </c>
      <c r="M117" s="21"/>
      <c r="N117" s="21"/>
      <c r="O117" s="21"/>
      <c r="P117" s="21"/>
      <c r="R117" s="32"/>
      <c r="S117" s="32"/>
      <c r="T117" s="32"/>
      <c r="U117" s="32"/>
    </row>
    <row r="118" spans="1:21" ht="22.5">
      <c r="A118" s="157" t="s">
        <v>606</v>
      </c>
      <c r="B118" s="161" t="s">
        <v>522</v>
      </c>
      <c r="C118" s="157" t="s">
        <v>124</v>
      </c>
      <c r="D118" s="157" t="s">
        <v>250</v>
      </c>
      <c r="E118" s="157" t="s">
        <v>456</v>
      </c>
      <c r="F118" s="157" t="s">
        <v>286</v>
      </c>
      <c r="G118" s="162">
        <v>1387.3</v>
      </c>
      <c r="H118" s="162">
        <v>773.9729</v>
      </c>
      <c r="I118" s="163">
        <f t="shared" si="2"/>
        <v>0.5578987241404166</v>
      </c>
      <c r="M118" s="21"/>
      <c r="N118" s="21"/>
      <c r="O118" s="21"/>
      <c r="P118" s="21"/>
      <c r="R118" s="32"/>
      <c r="S118" s="32"/>
      <c r="T118" s="32"/>
      <c r="U118" s="32"/>
    </row>
    <row r="119" spans="1:21" ht="15.75" customHeight="1">
      <c r="A119" s="145" t="s">
        <v>607</v>
      </c>
      <c r="B119" s="159" t="s">
        <v>460</v>
      </c>
      <c r="C119" s="145" t="s">
        <v>124</v>
      </c>
      <c r="D119" s="145" t="s">
        <v>461</v>
      </c>
      <c r="E119" s="157"/>
      <c r="F119" s="157"/>
      <c r="G119" s="158">
        <f aca="true" t="shared" si="4" ref="G119:H121">G120</f>
        <v>1054.4</v>
      </c>
      <c r="H119" s="158">
        <f t="shared" si="4"/>
        <v>680.894</v>
      </c>
      <c r="I119" s="148">
        <f t="shared" si="2"/>
        <v>0.645764415781487</v>
      </c>
      <c r="M119" s="21"/>
      <c r="N119" s="21"/>
      <c r="O119" s="21"/>
      <c r="P119" s="21"/>
      <c r="R119" s="32"/>
      <c r="S119" s="32"/>
      <c r="T119" s="32"/>
      <c r="U119" s="32"/>
    </row>
    <row r="120" spans="1:21" ht="18.75" customHeight="1">
      <c r="A120" s="145" t="s">
        <v>608</v>
      </c>
      <c r="B120" s="159" t="s">
        <v>463</v>
      </c>
      <c r="C120" s="145" t="s">
        <v>124</v>
      </c>
      <c r="D120" s="145" t="s">
        <v>464</v>
      </c>
      <c r="E120" s="145"/>
      <c r="F120" s="145"/>
      <c r="G120" s="158">
        <f t="shared" si="4"/>
        <v>1054.4</v>
      </c>
      <c r="H120" s="158">
        <f t="shared" si="4"/>
        <v>680.894</v>
      </c>
      <c r="I120" s="148">
        <f t="shared" si="2"/>
        <v>0.645764415781487</v>
      </c>
      <c r="M120" s="21"/>
      <c r="N120" s="21"/>
      <c r="O120" s="21"/>
      <c r="P120" s="21"/>
      <c r="R120" s="32"/>
      <c r="S120" s="32"/>
      <c r="T120" s="32"/>
      <c r="U120" s="32"/>
    </row>
    <row r="121" spans="1:21" ht="55.5" customHeight="1">
      <c r="A121" s="145" t="s">
        <v>609</v>
      </c>
      <c r="B121" s="231" t="s">
        <v>466</v>
      </c>
      <c r="C121" s="145" t="s">
        <v>124</v>
      </c>
      <c r="D121" s="145" t="s">
        <v>464</v>
      </c>
      <c r="E121" s="145" t="s">
        <v>467</v>
      </c>
      <c r="F121" s="157"/>
      <c r="G121" s="158">
        <f t="shared" si="4"/>
        <v>1054.4</v>
      </c>
      <c r="H121" s="158">
        <f t="shared" si="4"/>
        <v>680.894</v>
      </c>
      <c r="I121" s="148">
        <f t="shared" si="2"/>
        <v>0.645764415781487</v>
      </c>
      <c r="M121" s="21"/>
      <c r="N121" s="21"/>
      <c r="O121" s="21"/>
      <c r="P121" s="21"/>
      <c r="R121" s="32"/>
      <c r="S121" s="32"/>
      <c r="T121" s="32"/>
      <c r="U121" s="32"/>
    </row>
    <row r="122" spans="1:21" ht="24.75" customHeight="1">
      <c r="A122" s="157" t="s">
        <v>610</v>
      </c>
      <c r="B122" s="161" t="s">
        <v>522</v>
      </c>
      <c r="C122" s="157" t="s">
        <v>124</v>
      </c>
      <c r="D122" s="157" t="s">
        <v>464</v>
      </c>
      <c r="E122" s="157" t="s">
        <v>467</v>
      </c>
      <c r="F122" s="157" t="s">
        <v>286</v>
      </c>
      <c r="G122" s="162">
        <v>1054.4</v>
      </c>
      <c r="H122" s="162">
        <f>641.894+39</f>
        <v>680.894</v>
      </c>
      <c r="I122" s="163">
        <f t="shared" si="2"/>
        <v>0.645764415781487</v>
      </c>
      <c r="M122" s="21"/>
      <c r="N122" s="21"/>
      <c r="O122" s="21"/>
      <c r="P122" s="21"/>
      <c r="R122" s="32"/>
      <c r="S122" s="32"/>
      <c r="T122" s="32"/>
      <c r="U122" s="32"/>
    </row>
    <row r="123" spans="1:21" ht="20.25" customHeight="1">
      <c r="A123" s="216"/>
      <c r="B123" s="233" t="s">
        <v>474</v>
      </c>
      <c r="C123" s="234"/>
      <c r="D123" s="234"/>
      <c r="E123" s="235"/>
      <c r="F123" s="235"/>
      <c r="G123" s="158">
        <f>G30+G14</f>
        <v>55945.6</v>
      </c>
      <c r="H123" s="158">
        <f>H14+H30</f>
        <v>29333.73817</v>
      </c>
      <c r="I123" s="148">
        <f t="shared" si="2"/>
        <v>0.5243260983884345</v>
      </c>
      <c r="M123" s="21"/>
      <c r="N123" s="21"/>
      <c r="O123" s="21"/>
      <c r="P123" s="21"/>
      <c r="R123" s="32"/>
      <c r="S123" s="32"/>
      <c r="T123" s="32"/>
      <c r="U123" s="32"/>
    </row>
    <row r="124" spans="1:21" ht="12.75">
      <c r="A124" s="1"/>
      <c r="B124" s="1"/>
      <c r="C124" s="1"/>
      <c r="D124" s="1"/>
      <c r="E124" s="1"/>
      <c r="F124" s="1"/>
      <c r="G124" s="1"/>
      <c r="H124" s="1"/>
      <c r="I124" s="149"/>
      <c r="M124" s="21"/>
      <c r="N124" s="21"/>
      <c r="O124" s="21"/>
      <c r="P124" s="21"/>
      <c r="R124" s="32"/>
      <c r="S124" s="32"/>
      <c r="T124" s="32"/>
      <c r="U124" s="32"/>
    </row>
    <row r="125" spans="1:21" ht="15.75" customHeight="1">
      <c r="A125" s="1"/>
      <c r="B125" s="87" t="s">
        <v>261</v>
      </c>
      <c r="C125" s="139"/>
      <c r="D125" s="139"/>
      <c r="E125" s="139"/>
      <c r="F125" s="139"/>
      <c r="G125" s="146">
        <f>G123-G110-G39-G41</f>
        <v>52694</v>
      </c>
      <c r="H125" s="146">
        <f>H123-H110-H39-H41</f>
        <v>27243.52251</v>
      </c>
      <c r="I125" s="148">
        <f t="shared" si="2"/>
        <v>0.5170137493832314</v>
      </c>
      <c r="M125" s="21"/>
      <c r="N125" s="21"/>
      <c r="O125" s="21"/>
      <c r="P125" s="21"/>
      <c r="R125" s="32"/>
      <c r="S125" s="32"/>
      <c r="T125" s="32"/>
      <c r="U125" s="32"/>
    </row>
    <row r="126" spans="13:21" ht="12.75">
      <c r="M126" s="21"/>
      <c r="N126" s="21"/>
      <c r="O126" s="21"/>
      <c r="P126" s="21"/>
      <c r="R126" s="32"/>
      <c r="S126" s="32"/>
      <c r="T126" s="32"/>
      <c r="U126" s="32"/>
    </row>
    <row r="127" spans="13:21" ht="12.75">
      <c r="M127" s="21"/>
      <c r="N127" s="21"/>
      <c r="O127" s="21"/>
      <c r="P127" s="21"/>
      <c r="R127" s="32"/>
      <c r="S127" s="32"/>
      <c r="T127" s="32"/>
      <c r="U127" s="32"/>
    </row>
    <row r="128" spans="13:21" ht="12.75">
      <c r="M128" s="21"/>
      <c r="N128" s="21"/>
      <c r="O128" s="21"/>
      <c r="P128" s="21"/>
      <c r="R128" s="32"/>
      <c r="S128" s="32"/>
      <c r="T128" s="32"/>
      <c r="U128" s="32"/>
    </row>
    <row r="129" spans="13:21" ht="12.75">
      <c r="M129" s="21"/>
      <c r="N129" s="21"/>
      <c r="O129" s="21"/>
      <c r="P129" s="21"/>
      <c r="R129" s="32"/>
      <c r="S129" s="32"/>
      <c r="T129" s="32"/>
      <c r="U129" s="32"/>
    </row>
    <row r="130" spans="13:21" ht="12.75">
      <c r="M130" s="21"/>
      <c r="N130" s="21"/>
      <c r="O130" s="21"/>
      <c r="P130" s="21"/>
      <c r="R130" s="32"/>
      <c r="S130" s="32"/>
      <c r="T130" s="32"/>
      <c r="U130" s="32"/>
    </row>
  </sheetData>
  <sheetProtection/>
  <mergeCells count="2">
    <mergeCell ref="B8:F8"/>
    <mergeCell ref="B11:F11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8"/>
  <sheetViews>
    <sheetView zoomScale="80" zoomScaleNormal="80" zoomScalePageLayoutView="0" workbookViewId="0" topLeftCell="A3">
      <selection activeCell="B6" sqref="A6:E10"/>
    </sheetView>
  </sheetViews>
  <sheetFormatPr defaultColWidth="9.00390625" defaultRowHeight="12.75"/>
  <cols>
    <col min="1" max="1" width="10.00390625" style="32" customWidth="1"/>
    <col min="2" max="2" width="44.00390625" style="32" customWidth="1"/>
    <col min="3" max="4" width="7.00390625" style="32" customWidth="1"/>
    <col min="5" max="5" width="13.375" style="32" customWidth="1"/>
    <col min="6" max="6" width="7.125" style="32" customWidth="1"/>
    <col min="7" max="7" width="7.375" style="32" customWidth="1"/>
    <col min="8" max="8" width="8.625" style="32" customWidth="1"/>
    <col min="9" max="9" width="8.375" style="21" customWidth="1"/>
    <col min="10" max="10" width="8.125" style="32" customWidth="1"/>
    <col min="11" max="12" width="8.00390625" style="32" customWidth="1"/>
    <col min="13" max="13" width="12.00390625" style="32" customWidth="1"/>
    <col min="14" max="14" width="8.875" style="32" customWidth="1"/>
    <col min="15" max="15" width="21.75390625" style="32" customWidth="1"/>
    <col min="16" max="16384" width="9.125" style="32" customWidth="1"/>
  </cols>
  <sheetData>
    <row r="1" spans="1:17" ht="12.75">
      <c r="A1" s="72"/>
      <c r="B1" s="72"/>
      <c r="C1" s="72"/>
      <c r="D1" s="72"/>
      <c r="E1" s="72"/>
      <c r="F1" s="72"/>
      <c r="G1" s="72"/>
      <c r="H1" s="72"/>
      <c r="O1" s="74"/>
      <c r="P1" s="74"/>
      <c r="Q1" s="72"/>
    </row>
    <row r="2" spans="1:17" ht="12.75">
      <c r="A2" s="72"/>
      <c r="B2" s="72"/>
      <c r="C2" s="72"/>
      <c r="D2" s="72"/>
      <c r="E2" s="72"/>
      <c r="F2" s="72"/>
      <c r="G2" s="72"/>
      <c r="H2" s="72"/>
      <c r="O2" s="75"/>
      <c r="Q2" s="72"/>
    </row>
    <row r="3" spans="1:17" ht="12.75">
      <c r="A3" s="72"/>
      <c r="B3" s="72"/>
      <c r="C3" s="72"/>
      <c r="D3" s="72"/>
      <c r="E3" s="72"/>
      <c r="F3" s="72"/>
      <c r="G3" s="72"/>
      <c r="H3" s="72"/>
      <c r="O3" s="75"/>
      <c r="Q3" s="72"/>
    </row>
    <row r="4" spans="1:17" ht="12.75">
      <c r="A4" s="72"/>
      <c r="B4" s="72"/>
      <c r="C4" s="72"/>
      <c r="D4" s="72"/>
      <c r="E4" s="72"/>
      <c r="F4" s="72"/>
      <c r="G4" s="72"/>
      <c r="H4" s="72"/>
      <c r="O4" s="75"/>
      <c r="Q4" s="72"/>
    </row>
    <row r="5" spans="1:17" ht="12.75">
      <c r="A5" s="72"/>
      <c r="B5" s="72"/>
      <c r="C5" s="72"/>
      <c r="D5" s="72"/>
      <c r="E5" s="72"/>
      <c r="F5" s="72"/>
      <c r="G5" s="72"/>
      <c r="H5" s="72"/>
      <c r="O5" s="75"/>
      <c r="P5" s="31"/>
      <c r="Q5" s="72"/>
    </row>
    <row r="6" spans="1:16" ht="12.75">
      <c r="A6" s="72"/>
      <c r="B6" s="121" t="s">
        <v>471</v>
      </c>
      <c r="C6" s="72"/>
      <c r="D6" s="72"/>
      <c r="E6" s="72"/>
      <c r="F6" s="72"/>
      <c r="G6" s="72"/>
      <c r="H6" s="72"/>
      <c r="I6" s="73"/>
      <c r="J6" s="72"/>
      <c r="M6" s="72"/>
      <c r="P6" s="27"/>
    </row>
    <row r="7" spans="1:16" ht="12.75">
      <c r="A7" s="238" t="s">
        <v>470</v>
      </c>
      <c r="B7" s="238"/>
      <c r="C7" s="238"/>
      <c r="D7" s="238"/>
      <c r="E7" s="238"/>
      <c r="F7" s="76"/>
      <c r="G7" s="76"/>
      <c r="H7" s="76"/>
      <c r="I7" s="77"/>
      <c r="J7" s="72"/>
      <c r="M7" s="72"/>
      <c r="P7" s="27"/>
    </row>
    <row r="8" spans="1:16" ht="12.75">
      <c r="A8" s="238" t="s">
        <v>472</v>
      </c>
      <c r="B8" s="238"/>
      <c r="C8" s="238"/>
      <c r="D8" s="238"/>
      <c r="E8" s="238"/>
      <c r="F8" s="76"/>
      <c r="G8" s="76"/>
      <c r="H8" s="76"/>
      <c r="I8" s="77"/>
      <c r="J8" s="72"/>
      <c r="M8" s="72"/>
      <c r="P8" s="27"/>
    </row>
    <row r="9" spans="1:16" ht="12.75">
      <c r="A9" s="24" t="s">
        <v>295</v>
      </c>
      <c r="B9" s="24"/>
      <c r="C9" s="24"/>
      <c r="D9" s="24"/>
      <c r="E9" s="24"/>
      <c r="F9" s="76"/>
      <c r="G9" s="76"/>
      <c r="H9" s="76"/>
      <c r="I9" s="77"/>
      <c r="J9" s="72"/>
      <c r="M9" s="72"/>
      <c r="P9" s="27"/>
    </row>
    <row r="10" spans="1:13" ht="12.75">
      <c r="A10" s="239" t="s">
        <v>475</v>
      </c>
      <c r="B10" s="239"/>
      <c r="C10" s="239"/>
      <c r="D10" s="239"/>
      <c r="E10" s="239"/>
      <c r="F10" s="76"/>
      <c r="G10" s="76"/>
      <c r="H10" s="76"/>
      <c r="I10" s="77"/>
      <c r="J10" s="72"/>
      <c r="M10" s="72"/>
    </row>
    <row r="11" spans="1:13" ht="15" customHeight="1">
      <c r="A11" s="72"/>
      <c r="B11" s="72"/>
      <c r="C11" s="72"/>
      <c r="D11" s="72"/>
      <c r="E11" s="72"/>
      <c r="F11" s="72"/>
      <c r="G11" s="72"/>
      <c r="H11" s="72"/>
      <c r="I11" s="73"/>
      <c r="J11" s="72"/>
      <c r="M11" s="72"/>
    </row>
    <row r="12" spans="1:28" ht="15.75" customHeight="1">
      <c r="A12" s="78"/>
      <c r="B12" s="79"/>
      <c r="C12" s="78"/>
      <c r="D12" s="78"/>
      <c r="E12" s="78"/>
      <c r="F12" s="78"/>
      <c r="G12" s="78"/>
      <c r="H12" s="78"/>
      <c r="I12" s="80"/>
      <c r="J12" s="81" t="s">
        <v>113</v>
      </c>
      <c r="K12" s="34"/>
      <c r="L12" s="34"/>
      <c r="M12" s="33"/>
      <c r="P12"/>
      <c r="Q12"/>
      <c r="R12"/>
      <c r="S12"/>
      <c r="T12"/>
      <c r="U12"/>
      <c r="V12"/>
      <c r="W12"/>
      <c r="X12"/>
      <c r="Y12"/>
      <c r="Z12" s="27"/>
      <c r="AA12"/>
      <c r="AB12" s="28"/>
    </row>
    <row r="13" spans="1:28" ht="82.5" customHeight="1">
      <c r="A13" s="82" t="s">
        <v>0</v>
      </c>
      <c r="B13" s="83" t="s">
        <v>118</v>
      </c>
      <c r="C13" s="83" t="s">
        <v>119</v>
      </c>
      <c r="D13" s="83" t="s">
        <v>120</v>
      </c>
      <c r="E13" s="83" t="s">
        <v>121</v>
      </c>
      <c r="F13" s="84" t="s">
        <v>122</v>
      </c>
      <c r="G13" s="48" t="s">
        <v>123</v>
      </c>
      <c r="H13" s="132" t="s">
        <v>485</v>
      </c>
      <c r="I13" s="133" t="s">
        <v>479</v>
      </c>
      <c r="J13" s="134" t="s">
        <v>480</v>
      </c>
      <c r="K13" s="135" t="s">
        <v>476</v>
      </c>
      <c r="L13" s="135" t="s">
        <v>477</v>
      </c>
      <c r="M13" s="124" t="s">
        <v>484</v>
      </c>
      <c r="N13" s="128"/>
      <c r="P13"/>
      <c r="Q13"/>
      <c r="R13"/>
      <c r="S13"/>
      <c r="T13"/>
      <c r="U13"/>
      <c r="V13"/>
      <c r="W13"/>
      <c r="X13"/>
      <c r="Y13"/>
      <c r="Z13" s="27"/>
      <c r="AA13"/>
      <c r="AB13" s="28"/>
    </row>
    <row r="14" spans="1:28" ht="21.75" customHeight="1">
      <c r="A14" s="98" t="s">
        <v>125</v>
      </c>
      <c r="B14" s="53" t="s">
        <v>126</v>
      </c>
      <c r="C14" s="48"/>
      <c r="D14" s="61" t="s">
        <v>127</v>
      </c>
      <c r="E14" s="61"/>
      <c r="F14" s="61"/>
      <c r="G14" s="99"/>
      <c r="H14" s="92">
        <v>21249.3</v>
      </c>
      <c r="I14" s="127">
        <v>10155.1</v>
      </c>
      <c r="J14" s="100">
        <f>J15+J20+J48+J88+J91</f>
        <v>9136.6</v>
      </c>
      <c r="K14" s="97">
        <f aca="true" t="shared" si="0" ref="K14:K30">J14/I14</f>
        <v>0.8997055666610866</v>
      </c>
      <c r="L14" s="136">
        <f aca="true" t="shared" si="1" ref="L14:L30">J14/H14</f>
        <v>0.4299718108361217</v>
      </c>
      <c r="M14" s="128"/>
      <c r="N14" s="128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45" customHeight="1">
      <c r="A15" s="98" t="s">
        <v>5</v>
      </c>
      <c r="B15" s="53" t="s">
        <v>128</v>
      </c>
      <c r="C15" s="61" t="s">
        <v>262</v>
      </c>
      <c r="D15" s="61" t="s">
        <v>129</v>
      </c>
      <c r="E15" s="61"/>
      <c r="F15" s="61"/>
      <c r="G15" s="99"/>
      <c r="H15" s="91">
        <v>1223</v>
      </c>
      <c r="I15" s="127">
        <v>585.3</v>
      </c>
      <c r="J15" s="88">
        <f>J16</f>
        <v>585.3</v>
      </c>
      <c r="K15" s="97">
        <f t="shared" si="0"/>
        <v>1</v>
      </c>
      <c r="L15" s="136">
        <f t="shared" si="1"/>
        <v>0.4785772690106296</v>
      </c>
      <c r="M15" s="128"/>
      <c r="N15" s="128"/>
      <c r="O15" s="22"/>
      <c r="P15" s="238"/>
      <c r="Q15" s="238"/>
      <c r="R15" s="238"/>
      <c r="S15" s="238"/>
      <c r="T15" s="238"/>
      <c r="U15" s="23"/>
      <c r="V15" s="23"/>
      <c r="W15" s="25"/>
      <c r="X15" s="1"/>
      <c r="Y15"/>
      <c r="Z15"/>
      <c r="AA15"/>
      <c r="AB15"/>
    </row>
    <row r="16" spans="1:28" ht="27" customHeight="1">
      <c r="A16" s="98" t="s">
        <v>98</v>
      </c>
      <c r="B16" s="53" t="s">
        <v>130</v>
      </c>
      <c r="C16" s="61" t="s">
        <v>262</v>
      </c>
      <c r="D16" s="61" t="s">
        <v>129</v>
      </c>
      <c r="E16" s="61" t="s">
        <v>376</v>
      </c>
      <c r="F16" s="61"/>
      <c r="G16" s="99"/>
      <c r="H16" s="91">
        <v>1223</v>
      </c>
      <c r="I16" s="127">
        <v>585.3</v>
      </c>
      <c r="J16" s="88">
        <f>J17</f>
        <v>585.3</v>
      </c>
      <c r="K16" s="97">
        <f t="shared" si="0"/>
        <v>1</v>
      </c>
      <c r="L16" s="136">
        <f t="shared" si="1"/>
        <v>0.4785772690106296</v>
      </c>
      <c r="M16" s="143">
        <v>617.8</v>
      </c>
      <c r="N16" s="142">
        <f>I16+M16</f>
        <v>1203.1</v>
      </c>
      <c r="O16" s="22"/>
      <c r="P16" s="238"/>
      <c r="Q16" s="238"/>
      <c r="R16" s="238"/>
      <c r="S16" s="238"/>
      <c r="T16" s="238"/>
      <c r="U16" s="23"/>
      <c r="V16" s="23"/>
      <c r="W16" s="26"/>
      <c r="X16" s="20"/>
      <c r="Y16"/>
      <c r="Z16"/>
      <c r="AA16"/>
      <c r="AB16"/>
    </row>
    <row r="17" spans="1:28" ht="17.25" customHeight="1">
      <c r="A17" s="52" t="s">
        <v>131</v>
      </c>
      <c r="B17" s="38" t="s">
        <v>132</v>
      </c>
      <c r="C17" s="48" t="s">
        <v>262</v>
      </c>
      <c r="D17" s="48" t="s">
        <v>129</v>
      </c>
      <c r="E17" s="48" t="s">
        <v>376</v>
      </c>
      <c r="F17" s="48" t="s">
        <v>133</v>
      </c>
      <c r="G17" s="48" t="s">
        <v>134</v>
      </c>
      <c r="H17" s="90">
        <v>1223</v>
      </c>
      <c r="I17" s="123">
        <v>585.3</v>
      </c>
      <c r="J17" s="89">
        <f>J18+J19</f>
        <v>585.3</v>
      </c>
      <c r="K17" s="96">
        <f t="shared" si="0"/>
        <v>1</v>
      </c>
      <c r="L17" s="137">
        <f t="shared" si="1"/>
        <v>0.4785772690106296</v>
      </c>
      <c r="M17" s="143"/>
      <c r="N17" s="128"/>
      <c r="O17" s="22"/>
      <c r="P17" s="24"/>
      <c r="Q17" s="24"/>
      <c r="R17" s="24"/>
      <c r="S17" s="24"/>
      <c r="T17" s="24"/>
      <c r="U17" s="23"/>
      <c r="V17" s="23"/>
      <c r="W17" s="26"/>
      <c r="X17" s="1"/>
      <c r="Y17"/>
      <c r="Z17"/>
      <c r="AA17"/>
      <c r="AB17"/>
    </row>
    <row r="18" spans="1:28" ht="14.25" customHeight="1">
      <c r="A18" s="52" t="s">
        <v>135</v>
      </c>
      <c r="B18" s="38" t="s">
        <v>136</v>
      </c>
      <c r="C18" s="48" t="s">
        <v>262</v>
      </c>
      <c r="D18" s="48" t="s">
        <v>129</v>
      </c>
      <c r="E18" s="48" t="s">
        <v>376</v>
      </c>
      <c r="F18" s="48" t="s">
        <v>133</v>
      </c>
      <c r="G18" s="48" t="s">
        <v>137</v>
      </c>
      <c r="H18" s="90">
        <v>959.1999999999999</v>
      </c>
      <c r="I18" s="123">
        <v>455.3</v>
      </c>
      <c r="J18" s="94">
        <v>455.3</v>
      </c>
      <c r="K18" s="96">
        <f t="shared" si="0"/>
        <v>1</v>
      </c>
      <c r="L18" s="137">
        <f t="shared" si="1"/>
        <v>0.4746663886572144</v>
      </c>
      <c r="M18" s="143"/>
      <c r="N18" s="128"/>
      <c r="O18" s="22"/>
      <c r="P18" s="241"/>
      <c r="Q18" s="241"/>
      <c r="R18" s="241"/>
      <c r="S18" s="241"/>
      <c r="T18" s="241"/>
      <c r="U18" s="23"/>
      <c r="V18" s="23"/>
      <c r="W18" s="26"/>
      <c r="X18" s="1"/>
      <c r="Y18"/>
      <c r="Z18"/>
      <c r="AA18"/>
      <c r="AB18"/>
    </row>
    <row r="19" spans="1:17" ht="17.25" customHeight="1">
      <c r="A19" s="52" t="s">
        <v>138</v>
      </c>
      <c r="B19" s="38" t="s">
        <v>139</v>
      </c>
      <c r="C19" s="48" t="s">
        <v>262</v>
      </c>
      <c r="D19" s="48" t="s">
        <v>129</v>
      </c>
      <c r="E19" s="48" t="s">
        <v>376</v>
      </c>
      <c r="F19" s="48" t="s">
        <v>377</v>
      </c>
      <c r="G19" s="48" t="s">
        <v>140</v>
      </c>
      <c r="H19" s="90">
        <v>263.8</v>
      </c>
      <c r="I19" s="123">
        <v>130</v>
      </c>
      <c r="J19" s="94">
        <v>130</v>
      </c>
      <c r="K19" s="96">
        <f t="shared" si="0"/>
        <v>1</v>
      </c>
      <c r="L19" s="137">
        <f t="shared" si="1"/>
        <v>0.4927975739196361</v>
      </c>
      <c r="M19" s="143"/>
      <c r="N19" s="128"/>
      <c r="O19" s="39"/>
      <c r="P19" s="39"/>
      <c r="Q19" s="35"/>
    </row>
    <row r="20" spans="1:17" ht="50.25" customHeight="1">
      <c r="A20" s="98" t="s">
        <v>40</v>
      </c>
      <c r="B20" s="53" t="s">
        <v>263</v>
      </c>
      <c r="C20" s="61" t="s">
        <v>262</v>
      </c>
      <c r="D20" s="61" t="s">
        <v>141</v>
      </c>
      <c r="E20" s="61"/>
      <c r="F20" s="61"/>
      <c r="G20" s="99"/>
      <c r="H20" s="91">
        <v>5165.799999999999</v>
      </c>
      <c r="I20" s="127">
        <v>2572.7</v>
      </c>
      <c r="J20" s="88">
        <f>J21+J25+J28+J46</f>
        <v>2270.2999999999997</v>
      </c>
      <c r="K20" s="97">
        <f t="shared" si="0"/>
        <v>0.8824581179305787</v>
      </c>
      <c r="L20" s="136">
        <f t="shared" si="1"/>
        <v>0.43948662356266216</v>
      </c>
      <c r="M20" s="143"/>
      <c r="N20" s="128"/>
      <c r="O20" s="39"/>
      <c r="P20" s="39"/>
      <c r="Q20" s="35"/>
    </row>
    <row r="21" spans="1:17" ht="39.75" customHeight="1">
      <c r="A21" s="98" t="s">
        <v>43</v>
      </c>
      <c r="B21" s="53" t="s">
        <v>378</v>
      </c>
      <c r="C21" s="61" t="s">
        <v>262</v>
      </c>
      <c r="D21" s="61" t="s">
        <v>141</v>
      </c>
      <c r="E21" s="61" t="s">
        <v>379</v>
      </c>
      <c r="F21" s="61"/>
      <c r="G21" s="99"/>
      <c r="H21" s="91">
        <v>1046.1</v>
      </c>
      <c r="I21" s="127">
        <v>452.4</v>
      </c>
      <c r="J21" s="88">
        <f>J22</f>
        <v>431</v>
      </c>
      <c r="K21" s="97">
        <f t="shared" si="0"/>
        <v>0.9526967285587976</v>
      </c>
      <c r="L21" s="136">
        <f t="shared" si="1"/>
        <v>0.4120065003345761</v>
      </c>
      <c r="M21" s="143">
        <v>576.3</v>
      </c>
      <c r="N21" s="142">
        <f>I21+M21</f>
        <v>1028.6999999999998</v>
      </c>
      <c r="O21" s="39"/>
      <c r="P21" s="39"/>
      <c r="Q21" s="35"/>
    </row>
    <row r="22" spans="1:17" ht="18" customHeight="1">
      <c r="A22" s="52" t="s">
        <v>380</v>
      </c>
      <c r="B22" s="38" t="s">
        <v>132</v>
      </c>
      <c r="C22" s="48" t="s">
        <v>262</v>
      </c>
      <c r="D22" s="48" t="s">
        <v>141</v>
      </c>
      <c r="E22" s="48" t="s">
        <v>379</v>
      </c>
      <c r="F22" s="48" t="s">
        <v>133</v>
      </c>
      <c r="G22" s="48" t="s">
        <v>134</v>
      </c>
      <c r="H22" s="90">
        <v>1046.1</v>
      </c>
      <c r="I22" s="123">
        <v>452.4</v>
      </c>
      <c r="J22" s="89">
        <f>J23+J24</f>
        <v>431</v>
      </c>
      <c r="K22" s="96">
        <f t="shared" si="0"/>
        <v>0.9526967285587976</v>
      </c>
      <c r="L22" s="137">
        <f t="shared" si="1"/>
        <v>0.4120065003345761</v>
      </c>
      <c r="M22" s="143"/>
      <c r="N22" s="128"/>
      <c r="O22" s="37"/>
      <c r="P22" s="37"/>
      <c r="Q22" s="35"/>
    </row>
    <row r="23" spans="1:17" ht="16.5" customHeight="1">
      <c r="A23" s="52" t="s">
        <v>381</v>
      </c>
      <c r="B23" s="38" t="s">
        <v>136</v>
      </c>
      <c r="C23" s="48" t="s">
        <v>262</v>
      </c>
      <c r="D23" s="48" t="s">
        <v>141</v>
      </c>
      <c r="E23" s="48" t="s">
        <v>379</v>
      </c>
      <c r="F23" s="48" t="s">
        <v>133</v>
      </c>
      <c r="G23" s="48" t="s">
        <v>137</v>
      </c>
      <c r="H23" s="90">
        <v>805.8</v>
      </c>
      <c r="I23" s="123">
        <v>348.4</v>
      </c>
      <c r="J23" s="94">
        <v>341</v>
      </c>
      <c r="K23" s="96">
        <f t="shared" si="0"/>
        <v>0.978760045924225</v>
      </c>
      <c r="L23" s="137">
        <f t="shared" si="1"/>
        <v>0.4231819310002482</v>
      </c>
      <c r="M23" s="143"/>
      <c r="N23" s="128"/>
      <c r="O23" s="37"/>
      <c r="P23" s="37"/>
      <c r="Q23" s="35"/>
    </row>
    <row r="24" spans="1:17" ht="21" customHeight="1">
      <c r="A24" s="52" t="s">
        <v>146</v>
      </c>
      <c r="B24" s="38" t="s">
        <v>139</v>
      </c>
      <c r="C24" s="48" t="s">
        <v>262</v>
      </c>
      <c r="D24" s="48" t="s">
        <v>141</v>
      </c>
      <c r="E24" s="48" t="s">
        <v>379</v>
      </c>
      <c r="F24" s="48" t="s">
        <v>377</v>
      </c>
      <c r="G24" s="48" t="s">
        <v>140</v>
      </c>
      <c r="H24" s="90">
        <v>240.3</v>
      </c>
      <c r="I24" s="123">
        <v>104</v>
      </c>
      <c r="J24" s="90">
        <v>90</v>
      </c>
      <c r="K24" s="96">
        <f t="shared" si="0"/>
        <v>0.8653846153846154</v>
      </c>
      <c r="L24" s="137">
        <f t="shared" si="1"/>
        <v>0.3745318352059925</v>
      </c>
      <c r="M24" s="143"/>
      <c r="N24" s="128"/>
      <c r="O24" s="39"/>
      <c r="P24" s="39"/>
      <c r="Q24" s="35"/>
    </row>
    <row r="25" spans="1:17" ht="53.25" customHeight="1">
      <c r="A25" s="98" t="s">
        <v>45</v>
      </c>
      <c r="B25" s="53" t="s">
        <v>142</v>
      </c>
      <c r="C25" s="48" t="s">
        <v>262</v>
      </c>
      <c r="D25" s="61" t="s">
        <v>141</v>
      </c>
      <c r="E25" s="61" t="s">
        <v>382</v>
      </c>
      <c r="F25" s="61"/>
      <c r="G25" s="99"/>
      <c r="H25" s="91">
        <v>127.1</v>
      </c>
      <c r="I25" s="127">
        <v>61.2</v>
      </c>
      <c r="J25" s="91">
        <f>J26</f>
        <v>61.2</v>
      </c>
      <c r="K25" s="97">
        <f t="shared" si="0"/>
        <v>1</v>
      </c>
      <c r="L25" s="136">
        <f t="shared" si="1"/>
        <v>0.48151062155782853</v>
      </c>
      <c r="M25" s="143">
        <v>63.6</v>
      </c>
      <c r="N25" s="142">
        <f>I25+M25</f>
        <v>124.80000000000001</v>
      </c>
      <c r="O25" s="39"/>
      <c r="P25" s="39"/>
      <c r="Q25" s="35"/>
    </row>
    <row r="26" spans="1:20" ht="17.25" customHeight="1">
      <c r="A26" s="52" t="s">
        <v>143</v>
      </c>
      <c r="B26" s="38" t="s">
        <v>144</v>
      </c>
      <c r="C26" s="48" t="s">
        <v>262</v>
      </c>
      <c r="D26" s="48" t="s">
        <v>141</v>
      </c>
      <c r="E26" s="48" t="s">
        <v>382</v>
      </c>
      <c r="F26" s="48" t="s">
        <v>299</v>
      </c>
      <c r="G26" s="48" t="s">
        <v>145</v>
      </c>
      <c r="H26" s="90">
        <v>127.1</v>
      </c>
      <c r="I26" s="123">
        <v>61.2</v>
      </c>
      <c r="J26" s="101">
        <f>J27</f>
        <v>61.2</v>
      </c>
      <c r="K26" s="96">
        <f t="shared" si="0"/>
        <v>1</v>
      </c>
      <c r="L26" s="137">
        <f t="shared" si="1"/>
        <v>0.48151062155782853</v>
      </c>
      <c r="M26" s="143"/>
      <c r="N26" s="128"/>
      <c r="O26" s="39"/>
      <c r="P26" s="39"/>
      <c r="Q26" s="40"/>
      <c r="R26" s="40"/>
      <c r="S26" s="40"/>
      <c r="T26" s="40"/>
    </row>
    <row r="27" spans="1:20" ht="19.5" customHeight="1">
      <c r="A27" s="52" t="s">
        <v>146</v>
      </c>
      <c r="B27" s="38" t="s">
        <v>147</v>
      </c>
      <c r="C27" s="48" t="s">
        <v>262</v>
      </c>
      <c r="D27" s="48" t="s">
        <v>141</v>
      </c>
      <c r="E27" s="48" t="s">
        <v>382</v>
      </c>
      <c r="F27" s="48" t="s">
        <v>299</v>
      </c>
      <c r="G27" s="48" t="s">
        <v>148</v>
      </c>
      <c r="H27" s="90">
        <v>127.1</v>
      </c>
      <c r="I27" s="123">
        <v>61.2</v>
      </c>
      <c r="J27" s="94">
        <v>61.2</v>
      </c>
      <c r="K27" s="96">
        <f t="shared" si="0"/>
        <v>1</v>
      </c>
      <c r="L27" s="137">
        <f t="shared" si="1"/>
        <v>0.48151062155782853</v>
      </c>
      <c r="M27" s="143"/>
      <c r="N27" s="128"/>
      <c r="O27" s="37"/>
      <c r="P27" s="37"/>
      <c r="Q27" s="41"/>
      <c r="R27" s="41"/>
      <c r="S27" s="40"/>
      <c r="T27" s="40"/>
    </row>
    <row r="28" spans="1:20" ht="31.5" customHeight="1">
      <c r="A28" s="98" t="s">
        <v>149</v>
      </c>
      <c r="B28" s="53" t="s">
        <v>264</v>
      </c>
      <c r="C28" s="48" t="s">
        <v>262</v>
      </c>
      <c r="D28" s="61" t="s">
        <v>141</v>
      </c>
      <c r="E28" s="61" t="s">
        <v>383</v>
      </c>
      <c r="F28" s="61"/>
      <c r="G28" s="99"/>
      <c r="H28" s="91">
        <v>3920.6</v>
      </c>
      <c r="I28" s="127">
        <v>2023.1</v>
      </c>
      <c r="J28" s="91">
        <f>+J29+J33+J39+J44+J45</f>
        <v>1742.1</v>
      </c>
      <c r="K28" s="97">
        <f t="shared" si="0"/>
        <v>0.8611042459591716</v>
      </c>
      <c r="L28" s="136">
        <f t="shared" si="1"/>
        <v>0.4443452532775595</v>
      </c>
      <c r="M28" s="143">
        <v>1897.5</v>
      </c>
      <c r="N28" s="142">
        <f>I28+M28</f>
        <v>3920.6</v>
      </c>
      <c r="O28" s="42"/>
      <c r="P28" s="43"/>
      <c r="Q28" s="40"/>
      <c r="R28" s="40"/>
      <c r="S28" s="40"/>
      <c r="T28" s="40"/>
    </row>
    <row r="29" spans="1:20" ht="17.25" customHeight="1">
      <c r="A29" s="52" t="s">
        <v>150</v>
      </c>
      <c r="B29" s="38" t="s">
        <v>132</v>
      </c>
      <c r="C29" s="48" t="s">
        <v>262</v>
      </c>
      <c r="D29" s="48" t="s">
        <v>141</v>
      </c>
      <c r="E29" s="48" t="s">
        <v>383</v>
      </c>
      <c r="F29" s="48" t="s">
        <v>133</v>
      </c>
      <c r="G29" s="48" t="s">
        <v>134</v>
      </c>
      <c r="H29" s="90">
        <v>3329.3999999999996</v>
      </c>
      <c r="I29" s="123">
        <v>1714</v>
      </c>
      <c r="J29" s="89">
        <f>SUM(J30:J32)</f>
        <v>1469</v>
      </c>
      <c r="K29" s="96">
        <f t="shared" si="0"/>
        <v>0.8570595099183197</v>
      </c>
      <c r="L29" s="137">
        <f t="shared" si="1"/>
        <v>0.4412206403556197</v>
      </c>
      <c r="M29" s="143"/>
      <c r="N29" s="128"/>
      <c r="O29" s="42"/>
      <c r="P29" s="43"/>
      <c r="Q29" s="40"/>
      <c r="R29" s="40"/>
      <c r="S29" s="40"/>
      <c r="T29" s="40"/>
    </row>
    <row r="30" spans="1:20" s="45" customFormat="1" ht="14.25" customHeight="1">
      <c r="A30" s="52" t="s">
        <v>151</v>
      </c>
      <c r="B30" s="38" t="s">
        <v>136</v>
      </c>
      <c r="C30" s="48" t="s">
        <v>262</v>
      </c>
      <c r="D30" s="48" t="s">
        <v>141</v>
      </c>
      <c r="E30" s="48" t="s">
        <v>383</v>
      </c>
      <c r="F30" s="48" t="s">
        <v>133</v>
      </c>
      <c r="G30" s="48" t="s">
        <v>137</v>
      </c>
      <c r="H30" s="90">
        <v>2557.2</v>
      </c>
      <c r="I30" s="123">
        <v>1169</v>
      </c>
      <c r="J30" s="94">
        <v>1169</v>
      </c>
      <c r="K30" s="96">
        <f t="shared" si="0"/>
        <v>1</v>
      </c>
      <c r="L30" s="137">
        <f t="shared" si="1"/>
        <v>0.4571406225559206</v>
      </c>
      <c r="M30" s="143"/>
      <c r="N30" s="125"/>
      <c r="O30" s="42"/>
      <c r="P30" s="43"/>
      <c r="Q30" s="44"/>
      <c r="R30" s="44"/>
      <c r="S30" s="44"/>
      <c r="T30" s="44"/>
    </row>
    <row r="31" spans="1:24" s="45" customFormat="1" ht="17.25" customHeight="1">
      <c r="A31" s="52" t="s">
        <v>152</v>
      </c>
      <c r="B31" s="38" t="s">
        <v>243</v>
      </c>
      <c r="C31" s="48" t="s">
        <v>262</v>
      </c>
      <c r="D31" s="48" t="s">
        <v>141</v>
      </c>
      <c r="E31" s="48" t="s">
        <v>383</v>
      </c>
      <c r="F31" s="48" t="s">
        <v>133</v>
      </c>
      <c r="G31" s="48" t="s">
        <v>244</v>
      </c>
      <c r="H31" s="90">
        <v>0</v>
      </c>
      <c r="I31" s="123">
        <v>0</v>
      </c>
      <c r="J31" s="94">
        <v>0</v>
      </c>
      <c r="K31" s="96">
        <v>0</v>
      </c>
      <c r="L31" s="137">
        <v>0</v>
      </c>
      <c r="M31" s="143"/>
      <c r="N31" s="125"/>
      <c r="O31" s="42"/>
      <c r="P31" s="43"/>
      <c r="Q31" s="44"/>
      <c r="R31" s="44"/>
      <c r="S31" s="44"/>
      <c r="T31" s="44"/>
      <c r="U31" s="44"/>
      <c r="V31" s="44"/>
      <c r="W31" s="44"/>
      <c r="X31" s="44"/>
    </row>
    <row r="32" spans="1:24" s="45" customFormat="1" ht="18" customHeight="1">
      <c r="A32" s="52" t="s">
        <v>152</v>
      </c>
      <c r="B32" s="38" t="s">
        <v>139</v>
      </c>
      <c r="C32" s="48" t="s">
        <v>262</v>
      </c>
      <c r="D32" s="48" t="s">
        <v>141</v>
      </c>
      <c r="E32" s="48" t="s">
        <v>383</v>
      </c>
      <c r="F32" s="48" t="s">
        <v>377</v>
      </c>
      <c r="G32" s="48" t="s">
        <v>140</v>
      </c>
      <c r="H32" s="90">
        <v>772.2</v>
      </c>
      <c r="I32" s="123">
        <v>545</v>
      </c>
      <c r="J32" s="94">
        <v>300</v>
      </c>
      <c r="K32" s="96">
        <f aca="true" t="shared" si="2" ref="K32:K39">J32/I32</f>
        <v>0.5504587155963303</v>
      </c>
      <c r="L32" s="137">
        <f aca="true" t="shared" si="3" ref="L32:L39">J32/H32</f>
        <v>0.3885003885003885</v>
      </c>
      <c r="M32" s="143"/>
      <c r="N32" s="125"/>
      <c r="O32" s="42"/>
      <c r="P32" s="43"/>
      <c r="Q32" s="43"/>
      <c r="R32" s="43"/>
      <c r="S32" s="43"/>
      <c r="T32" s="43"/>
      <c r="U32" s="44"/>
      <c r="V32" s="44"/>
      <c r="W32" s="44"/>
      <c r="X32" s="44"/>
    </row>
    <row r="33" spans="1:24" s="45" customFormat="1" ht="16.5" customHeight="1">
      <c r="A33" s="52" t="s">
        <v>266</v>
      </c>
      <c r="B33" s="38" t="s">
        <v>144</v>
      </c>
      <c r="C33" s="48" t="s">
        <v>262</v>
      </c>
      <c r="D33" s="48" t="s">
        <v>141</v>
      </c>
      <c r="E33" s="48" t="s">
        <v>383</v>
      </c>
      <c r="F33" s="48" t="s">
        <v>177</v>
      </c>
      <c r="G33" s="48" t="s">
        <v>145</v>
      </c>
      <c r="H33" s="90">
        <v>328.5</v>
      </c>
      <c r="I33" s="123">
        <v>163.7</v>
      </c>
      <c r="J33" s="101">
        <f>SUM(J34:J38)</f>
        <v>155.2</v>
      </c>
      <c r="K33" s="96">
        <f t="shared" si="2"/>
        <v>0.9480757483200978</v>
      </c>
      <c r="L33" s="137">
        <f t="shared" si="3"/>
        <v>0.47245053272450527</v>
      </c>
      <c r="M33" s="143"/>
      <c r="N33" s="125"/>
      <c r="O33" s="42"/>
      <c r="P33" s="43"/>
      <c r="Q33" s="44"/>
      <c r="R33" s="44"/>
      <c r="S33" s="44"/>
      <c r="T33" s="44"/>
      <c r="U33" s="44"/>
      <c r="V33" s="44"/>
      <c r="W33" s="44"/>
      <c r="X33" s="44"/>
    </row>
    <row r="34" spans="1:24" s="45" customFormat="1" ht="15.75" customHeight="1">
      <c r="A34" s="52" t="s">
        <v>267</v>
      </c>
      <c r="B34" s="38" t="s">
        <v>153</v>
      </c>
      <c r="C34" s="48" t="s">
        <v>262</v>
      </c>
      <c r="D34" s="48" t="s">
        <v>141</v>
      </c>
      <c r="E34" s="48" t="s">
        <v>383</v>
      </c>
      <c r="F34" s="48" t="s">
        <v>154</v>
      </c>
      <c r="G34" s="48" t="s">
        <v>155</v>
      </c>
      <c r="H34" s="90">
        <v>24</v>
      </c>
      <c r="I34" s="123">
        <v>9.5</v>
      </c>
      <c r="J34" s="94">
        <v>7</v>
      </c>
      <c r="K34" s="96">
        <f t="shared" si="2"/>
        <v>0.7368421052631579</v>
      </c>
      <c r="L34" s="137">
        <f t="shared" si="3"/>
        <v>0.2916666666666667</v>
      </c>
      <c r="M34" s="143"/>
      <c r="N34" s="125"/>
      <c r="O34" s="42"/>
      <c r="P34" s="43"/>
      <c r="Q34" s="46"/>
      <c r="R34" s="46"/>
      <c r="S34" s="46"/>
      <c r="T34" s="46"/>
      <c r="U34" s="44"/>
      <c r="V34" s="44"/>
      <c r="W34" s="44"/>
      <c r="X34" s="44"/>
    </row>
    <row r="35" spans="1:24" s="31" customFormat="1" ht="18" customHeight="1">
      <c r="A35" s="52" t="s">
        <v>268</v>
      </c>
      <c r="B35" s="38" t="s">
        <v>156</v>
      </c>
      <c r="C35" s="48" t="s">
        <v>262</v>
      </c>
      <c r="D35" s="48" t="s">
        <v>141</v>
      </c>
      <c r="E35" s="48" t="s">
        <v>383</v>
      </c>
      <c r="F35" s="48" t="s">
        <v>154</v>
      </c>
      <c r="G35" s="48" t="s">
        <v>158</v>
      </c>
      <c r="H35" s="90">
        <v>62.49999999999999</v>
      </c>
      <c r="I35" s="123">
        <v>43.3</v>
      </c>
      <c r="J35" s="94">
        <v>40.5</v>
      </c>
      <c r="K35" s="96">
        <f t="shared" si="2"/>
        <v>0.9353348729792148</v>
      </c>
      <c r="L35" s="137">
        <f t="shared" si="3"/>
        <v>0.648</v>
      </c>
      <c r="M35" s="143"/>
      <c r="N35" s="140"/>
      <c r="O35" s="42"/>
      <c r="P35" s="43"/>
      <c r="Q35" s="47"/>
      <c r="R35" s="47"/>
      <c r="S35" s="47"/>
      <c r="T35" s="47"/>
      <c r="U35" s="47"/>
      <c r="V35" s="47"/>
      <c r="W35" s="47"/>
      <c r="X35" s="47"/>
    </row>
    <row r="36" spans="1:24" s="31" customFormat="1" ht="16.5" customHeight="1">
      <c r="A36" s="52" t="s">
        <v>269</v>
      </c>
      <c r="B36" s="38" t="s">
        <v>156</v>
      </c>
      <c r="C36" s="48" t="s">
        <v>262</v>
      </c>
      <c r="D36" s="48" t="s">
        <v>141</v>
      </c>
      <c r="E36" s="48" t="s">
        <v>383</v>
      </c>
      <c r="F36" s="48" t="s">
        <v>157</v>
      </c>
      <c r="G36" s="48" t="s">
        <v>158</v>
      </c>
      <c r="H36" s="90">
        <v>75.00000000000001</v>
      </c>
      <c r="I36" s="123">
        <v>57.900000000000006</v>
      </c>
      <c r="J36" s="89">
        <v>57.8</v>
      </c>
      <c r="K36" s="96">
        <f t="shared" si="2"/>
        <v>0.9982728842832468</v>
      </c>
      <c r="L36" s="137">
        <f t="shared" si="3"/>
        <v>0.7706666666666665</v>
      </c>
      <c r="M36" s="143"/>
      <c r="N36" s="140"/>
      <c r="O36" s="42"/>
      <c r="P36" s="43"/>
      <c r="Q36" s="46"/>
      <c r="R36" s="46"/>
      <c r="S36" s="46"/>
      <c r="T36" s="46"/>
      <c r="U36" s="47"/>
      <c r="V36" s="47"/>
      <c r="W36" s="47"/>
      <c r="X36" s="47"/>
    </row>
    <row r="37" spans="1:24" s="31" customFormat="1" ht="15.75" customHeight="1">
      <c r="A37" s="52" t="s">
        <v>270</v>
      </c>
      <c r="B37" s="38" t="s">
        <v>159</v>
      </c>
      <c r="C37" s="48" t="s">
        <v>262</v>
      </c>
      <c r="D37" s="48" t="s">
        <v>141</v>
      </c>
      <c r="E37" s="48" t="s">
        <v>383</v>
      </c>
      <c r="F37" s="48" t="s">
        <v>154</v>
      </c>
      <c r="G37" s="48" t="s">
        <v>148</v>
      </c>
      <c r="H37" s="90">
        <v>5</v>
      </c>
      <c r="I37" s="123">
        <v>5</v>
      </c>
      <c r="J37" s="94">
        <v>4.9</v>
      </c>
      <c r="K37" s="96">
        <f t="shared" si="2"/>
        <v>0.9800000000000001</v>
      </c>
      <c r="L37" s="137">
        <f t="shared" si="3"/>
        <v>0.9800000000000001</v>
      </c>
      <c r="M37" s="143"/>
      <c r="N37" s="140"/>
      <c r="O37" s="42"/>
      <c r="P37" s="43"/>
      <c r="Q37" s="47"/>
      <c r="R37" s="47"/>
      <c r="S37" s="47"/>
      <c r="T37" s="47"/>
      <c r="U37" s="47"/>
      <c r="V37" s="47"/>
      <c r="W37" s="47"/>
      <c r="X37" s="47"/>
    </row>
    <row r="38" spans="1:24" s="31" customFormat="1" ht="17.25" customHeight="1">
      <c r="A38" s="52" t="s">
        <v>270</v>
      </c>
      <c r="B38" s="38" t="s">
        <v>159</v>
      </c>
      <c r="C38" s="48" t="s">
        <v>262</v>
      </c>
      <c r="D38" s="48" t="s">
        <v>141</v>
      </c>
      <c r="E38" s="48" t="s">
        <v>383</v>
      </c>
      <c r="F38" s="48" t="s">
        <v>157</v>
      </c>
      <c r="G38" s="48" t="s">
        <v>148</v>
      </c>
      <c r="H38" s="90">
        <v>162</v>
      </c>
      <c r="I38" s="123">
        <v>48</v>
      </c>
      <c r="J38" s="90">
        <v>45</v>
      </c>
      <c r="K38" s="96">
        <f t="shared" si="2"/>
        <v>0.9375</v>
      </c>
      <c r="L38" s="137">
        <f t="shared" si="3"/>
        <v>0.2777777777777778</v>
      </c>
      <c r="M38" s="143"/>
      <c r="N38" s="140"/>
      <c r="O38" s="42"/>
      <c r="P38" s="43"/>
      <c r="Q38" s="47"/>
      <c r="R38" s="47"/>
      <c r="S38" s="47"/>
      <c r="T38" s="47"/>
      <c r="U38" s="47"/>
      <c r="V38" s="47"/>
      <c r="W38" s="47"/>
      <c r="X38" s="47"/>
    </row>
    <row r="39" spans="1:24" s="31" customFormat="1" ht="18" customHeight="1">
      <c r="A39" s="52" t="s">
        <v>271</v>
      </c>
      <c r="B39" s="38" t="s">
        <v>163</v>
      </c>
      <c r="C39" s="48" t="s">
        <v>262</v>
      </c>
      <c r="D39" s="48" t="s">
        <v>141</v>
      </c>
      <c r="E39" s="48" t="s">
        <v>383</v>
      </c>
      <c r="F39" s="48" t="s">
        <v>177</v>
      </c>
      <c r="G39" s="48" t="s">
        <v>13</v>
      </c>
      <c r="H39" s="90">
        <v>257.8</v>
      </c>
      <c r="I39" s="123">
        <v>144.1</v>
      </c>
      <c r="J39" s="89">
        <f>SUM(J40:J43)</f>
        <v>116.6</v>
      </c>
      <c r="K39" s="96">
        <f t="shared" si="2"/>
        <v>0.8091603053435115</v>
      </c>
      <c r="L39" s="137">
        <f t="shared" si="3"/>
        <v>0.4522885958107059</v>
      </c>
      <c r="M39" s="143"/>
      <c r="N39" s="140"/>
      <c r="O39" s="42"/>
      <c r="P39" s="43"/>
      <c r="Q39" s="47"/>
      <c r="R39" s="47"/>
      <c r="S39" s="47"/>
      <c r="T39" s="47"/>
      <c r="U39" s="47"/>
      <c r="V39" s="47"/>
      <c r="W39" s="47"/>
      <c r="X39" s="47"/>
    </row>
    <row r="40" spans="1:24" s="31" customFormat="1" ht="16.5" customHeight="1">
      <c r="A40" s="52" t="s">
        <v>302</v>
      </c>
      <c r="B40" s="38" t="s">
        <v>164</v>
      </c>
      <c r="C40" s="48" t="s">
        <v>262</v>
      </c>
      <c r="D40" s="48" t="s">
        <v>141</v>
      </c>
      <c r="E40" s="48" t="s">
        <v>383</v>
      </c>
      <c r="F40" s="48" t="s">
        <v>154</v>
      </c>
      <c r="G40" s="48" t="s">
        <v>165</v>
      </c>
      <c r="H40" s="90">
        <v>0</v>
      </c>
      <c r="I40" s="123">
        <v>0</v>
      </c>
      <c r="J40" s="101">
        <v>0</v>
      </c>
      <c r="K40" s="96">
        <v>0</v>
      </c>
      <c r="L40" s="137">
        <v>0</v>
      </c>
      <c r="M40" s="143"/>
      <c r="N40" s="140"/>
      <c r="O40" s="42"/>
      <c r="P40" s="43"/>
      <c r="Q40" s="47"/>
      <c r="R40" s="47"/>
      <c r="S40" s="47"/>
      <c r="T40" s="47"/>
      <c r="U40" s="47"/>
      <c r="V40" s="47"/>
      <c r="W40" s="47"/>
      <c r="X40" s="47"/>
    </row>
    <row r="41" spans="1:24" s="31" customFormat="1" ht="18.75" customHeight="1">
      <c r="A41" s="52" t="s">
        <v>303</v>
      </c>
      <c r="B41" s="38" t="s">
        <v>164</v>
      </c>
      <c r="C41" s="48" t="s">
        <v>262</v>
      </c>
      <c r="D41" s="48" t="s">
        <v>141</v>
      </c>
      <c r="E41" s="48" t="s">
        <v>383</v>
      </c>
      <c r="F41" s="48" t="s">
        <v>157</v>
      </c>
      <c r="G41" s="48" t="s">
        <v>165</v>
      </c>
      <c r="H41" s="90">
        <v>10</v>
      </c>
      <c r="I41" s="123">
        <v>10</v>
      </c>
      <c r="J41" s="101">
        <v>0</v>
      </c>
      <c r="K41" s="96">
        <f>J41/I41</f>
        <v>0</v>
      </c>
      <c r="L41" s="137">
        <f aca="true" t="shared" si="4" ref="L41:L72">J41/H41</f>
        <v>0</v>
      </c>
      <c r="M41" s="143"/>
      <c r="N41" s="140"/>
      <c r="O41" s="39"/>
      <c r="P41" s="39"/>
      <c r="Q41" s="47"/>
      <c r="R41" s="47"/>
      <c r="S41" s="47"/>
      <c r="T41" s="47"/>
      <c r="U41" s="47"/>
      <c r="V41" s="47"/>
      <c r="W41" s="47"/>
      <c r="X41" s="47"/>
    </row>
    <row r="42" spans="1:24" s="31" customFormat="1" ht="16.5" customHeight="1">
      <c r="A42" s="52" t="s">
        <v>384</v>
      </c>
      <c r="B42" s="38" t="s">
        <v>166</v>
      </c>
      <c r="C42" s="48" t="s">
        <v>262</v>
      </c>
      <c r="D42" s="48" t="s">
        <v>141</v>
      </c>
      <c r="E42" s="48" t="s">
        <v>383</v>
      </c>
      <c r="F42" s="48" t="s">
        <v>154</v>
      </c>
      <c r="G42" s="48" t="s">
        <v>167</v>
      </c>
      <c r="H42" s="90">
        <v>17.4</v>
      </c>
      <c r="I42" s="123">
        <v>17.4</v>
      </c>
      <c r="J42" s="101">
        <v>0</v>
      </c>
      <c r="K42" s="96">
        <f>J42/I42</f>
        <v>0</v>
      </c>
      <c r="L42" s="137">
        <f t="shared" si="4"/>
        <v>0</v>
      </c>
      <c r="M42" s="143"/>
      <c r="N42" s="140"/>
      <c r="O42" s="39"/>
      <c r="P42" s="39"/>
      <c r="Q42" s="47"/>
      <c r="R42" s="47"/>
      <c r="S42" s="47"/>
      <c r="T42" s="47"/>
      <c r="U42" s="47"/>
      <c r="V42" s="47"/>
      <c r="W42" s="47"/>
      <c r="X42" s="47"/>
    </row>
    <row r="43" spans="1:24" s="31" customFormat="1" ht="17.25" customHeight="1">
      <c r="A43" s="52" t="s">
        <v>385</v>
      </c>
      <c r="B43" s="38" t="s">
        <v>166</v>
      </c>
      <c r="C43" s="48" t="s">
        <v>262</v>
      </c>
      <c r="D43" s="48" t="s">
        <v>141</v>
      </c>
      <c r="E43" s="48" t="s">
        <v>383</v>
      </c>
      <c r="F43" s="48" t="s">
        <v>157</v>
      </c>
      <c r="G43" s="48" t="s">
        <v>167</v>
      </c>
      <c r="H43" s="90">
        <v>230.39999999999998</v>
      </c>
      <c r="I43" s="123">
        <v>116.7</v>
      </c>
      <c r="J43" s="90">
        <v>116.6</v>
      </c>
      <c r="K43" s="96">
        <f>J43/I43</f>
        <v>0.9991431019708654</v>
      </c>
      <c r="L43" s="137">
        <f t="shared" si="4"/>
        <v>0.506076388888889</v>
      </c>
      <c r="M43" s="143"/>
      <c r="N43" s="140"/>
      <c r="O43" s="39"/>
      <c r="P43" s="39"/>
      <c r="Q43" s="47"/>
      <c r="R43" s="47"/>
      <c r="S43" s="47"/>
      <c r="T43" s="47"/>
      <c r="U43" s="47"/>
      <c r="V43" s="47"/>
      <c r="W43" s="47"/>
      <c r="X43" s="47"/>
    </row>
    <row r="44" spans="1:24" s="31" customFormat="1" ht="18" customHeight="1">
      <c r="A44" s="52" t="s">
        <v>294</v>
      </c>
      <c r="B44" s="38" t="s">
        <v>160</v>
      </c>
      <c r="C44" s="48" t="s">
        <v>262</v>
      </c>
      <c r="D44" s="48" t="s">
        <v>141</v>
      </c>
      <c r="E44" s="48" t="s">
        <v>383</v>
      </c>
      <c r="F44" s="48" t="s">
        <v>182</v>
      </c>
      <c r="G44" s="48" t="s">
        <v>162</v>
      </c>
      <c r="H44" s="90">
        <v>4.800000000000001</v>
      </c>
      <c r="I44" s="123">
        <v>1.3</v>
      </c>
      <c r="J44" s="90">
        <v>1.3</v>
      </c>
      <c r="K44" s="96">
        <f>J44/I44</f>
        <v>1</v>
      </c>
      <c r="L44" s="137">
        <f t="shared" si="4"/>
        <v>0.2708333333333333</v>
      </c>
      <c r="M44" s="143"/>
      <c r="N44" s="140"/>
      <c r="O44" s="39"/>
      <c r="P44" s="39"/>
      <c r="Q44" s="47"/>
      <c r="R44" s="47"/>
      <c r="S44" s="47"/>
      <c r="T44" s="47"/>
      <c r="U44" s="47"/>
      <c r="V44" s="47"/>
      <c r="W44" s="47"/>
      <c r="X44" s="47"/>
    </row>
    <row r="45" spans="1:24" s="31" customFormat="1" ht="18.75" customHeight="1">
      <c r="A45" s="52" t="s">
        <v>301</v>
      </c>
      <c r="B45" s="38" t="s">
        <v>160</v>
      </c>
      <c r="C45" s="48" t="s">
        <v>262</v>
      </c>
      <c r="D45" s="48" t="s">
        <v>141</v>
      </c>
      <c r="E45" s="48" t="s">
        <v>383</v>
      </c>
      <c r="F45" s="48" t="s">
        <v>161</v>
      </c>
      <c r="G45" s="48" t="s">
        <v>162</v>
      </c>
      <c r="H45" s="90">
        <v>0.1</v>
      </c>
      <c r="I45" s="123">
        <v>0</v>
      </c>
      <c r="J45" s="90">
        <v>0</v>
      </c>
      <c r="K45" s="96">
        <v>0</v>
      </c>
      <c r="L45" s="137">
        <f t="shared" si="4"/>
        <v>0</v>
      </c>
      <c r="M45" s="143"/>
      <c r="N45" s="140"/>
      <c r="O45" s="39"/>
      <c r="P45" s="39"/>
      <c r="Q45" s="47"/>
      <c r="R45" s="47"/>
      <c r="S45" s="47"/>
      <c r="T45" s="47"/>
      <c r="U45" s="47"/>
      <c r="V45" s="47"/>
      <c r="W45" s="47"/>
      <c r="X45" s="47"/>
    </row>
    <row r="46" spans="1:24" s="31" customFormat="1" ht="51" customHeight="1">
      <c r="A46" s="98" t="s">
        <v>386</v>
      </c>
      <c r="B46" s="102" t="s">
        <v>387</v>
      </c>
      <c r="C46" s="61" t="s">
        <v>262</v>
      </c>
      <c r="D46" s="61" t="s">
        <v>141</v>
      </c>
      <c r="E46" s="103" t="s">
        <v>388</v>
      </c>
      <c r="F46" s="48"/>
      <c r="G46" s="48"/>
      <c r="H46" s="91">
        <v>72</v>
      </c>
      <c r="I46" s="127">
        <v>36</v>
      </c>
      <c r="J46" s="104">
        <f>J47</f>
        <v>36</v>
      </c>
      <c r="K46" s="97">
        <f aca="true" t="shared" si="5" ref="K46:K73">J46/I46</f>
        <v>1</v>
      </c>
      <c r="L46" s="136">
        <f t="shared" si="4"/>
        <v>0.5</v>
      </c>
      <c r="M46" s="126">
        <v>36</v>
      </c>
      <c r="N46" s="144">
        <v>72</v>
      </c>
      <c r="O46" s="37"/>
      <c r="P46" s="37"/>
      <c r="Q46" s="47"/>
      <c r="R46" s="47"/>
      <c r="S46" s="47"/>
      <c r="T46" s="47"/>
      <c r="U46" s="47"/>
      <c r="V46" s="47"/>
      <c r="W46" s="47"/>
      <c r="X46" s="47"/>
    </row>
    <row r="47" spans="1:24" s="31" customFormat="1" ht="15.75" customHeight="1">
      <c r="A47" s="52" t="s">
        <v>389</v>
      </c>
      <c r="B47" s="38" t="s">
        <v>160</v>
      </c>
      <c r="C47" s="48" t="s">
        <v>262</v>
      </c>
      <c r="D47" s="48" t="s">
        <v>141</v>
      </c>
      <c r="E47" s="105" t="s">
        <v>388</v>
      </c>
      <c r="F47" s="48" t="s">
        <v>300</v>
      </c>
      <c r="G47" s="48" t="s">
        <v>162</v>
      </c>
      <c r="H47" s="90">
        <v>72</v>
      </c>
      <c r="I47" s="123">
        <v>36</v>
      </c>
      <c r="J47" s="90">
        <v>36</v>
      </c>
      <c r="K47" s="96">
        <f t="shared" si="5"/>
        <v>1</v>
      </c>
      <c r="L47" s="137">
        <f t="shared" si="4"/>
        <v>0.5</v>
      </c>
      <c r="M47" s="126"/>
      <c r="N47" s="144"/>
      <c r="O47" s="37"/>
      <c r="P47" s="37"/>
      <c r="Q47" s="47"/>
      <c r="R47" s="47"/>
      <c r="S47" s="47"/>
      <c r="T47" s="47"/>
      <c r="U47" s="47"/>
      <c r="V47" s="47"/>
      <c r="W47" s="47"/>
      <c r="X47" s="47"/>
    </row>
    <row r="48" spans="1:24" s="31" customFormat="1" ht="42.75" customHeight="1">
      <c r="A48" s="98" t="s">
        <v>168</v>
      </c>
      <c r="B48" s="53" t="s">
        <v>169</v>
      </c>
      <c r="C48" s="61" t="s">
        <v>124</v>
      </c>
      <c r="D48" s="61" t="s">
        <v>170</v>
      </c>
      <c r="E48" s="48"/>
      <c r="F48" s="48"/>
      <c r="G48" s="99"/>
      <c r="H48" s="91">
        <v>14770.5</v>
      </c>
      <c r="I48" s="127">
        <v>6997.1</v>
      </c>
      <c r="J48" s="91">
        <f>J49+J53+J74+J77</f>
        <v>6281.000000000001</v>
      </c>
      <c r="K48" s="97">
        <f t="shared" si="5"/>
        <v>0.8976576010061312</v>
      </c>
      <c r="L48" s="136">
        <f t="shared" si="4"/>
        <v>0.42523949764733765</v>
      </c>
      <c r="M48" s="126"/>
      <c r="N48" s="144"/>
      <c r="O48" s="37"/>
      <c r="P48" s="37"/>
      <c r="Q48" s="47"/>
      <c r="R48" s="47"/>
      <c r="S48" s="47"/>
      <c r="T48" s="47"/>
      <c r="U48" s="47"/>
      <c r="V48" s="47"/>
      <c r="W48" s="47"/>
      <c r="X48" s="47"/>
    </row>
    <row r="49" spans="1:24" s="31" customFormat="1" ht="30.75" customHeight="1">
      <c r="A49" s="98" t="s">
        <v>103</v>
      </c>
      <c r="B49" s="53" t="s">
        <v>171</v>
      </c>
      <c r="C49" s="61" t="s">
        <v>124</v>
      </c>
      <c r="D49" s="61" t="s">
        <v>170</v>
      </c>
      <c r="E49" s="61" t="s">
        <v>390</v>
      </c>
      <c r="F49" s="61"/>
      <c r="G49" s="99"/>
      <c r="H49" s="91">
        <v>1178.6999999999998</v>
      </c>
      <c r="I49" s="127">
        <v>593.5</v>
      </c>
      <c r="J49" s="91">
        <f>J50</f>
        <v>546</v>
      </c>
      <c r="K49" s="97">
        <f t="shared" si="5"/>
        <v>0.9199663016006739</v>
      </c>
      <c r="L49" s="136">
        <f t="shared" si="4"/>
        <v>0.4632221939424791</v>
      </c>
      <c r="M49" s="126">
        <v>566.1</v>
      </c>
      <c r="N49" s="144">
        <f>I49+M49</f>
        <v>1159.6</v>
      </c>
      <c r="O49" s="39"/>
      <c r="P49" s="39"/>
      <c r="Q49" s="47"/>
      <c r="R49" s="47"/>
      <c r="S49" s="47"/>
      <c r="T49" s="47"/>
      <c r="U49" s="47"/>
      <c r="V49" s="47"/>
      <c r="W49" s="47"/>
      <c r="X49" s="47"/>
    </row>
    <row r="50" spans="1:24" s="31" customFormat="1" ht="18" customHeight="1">
      <c r="A50" s="98" t="s">
        <v>104</v>
      </c>
      <c r="B50" s="38" t="s">
        <v>132</v>
      </c>
      <c r="C50" s="48" t="s">
        <v>124</v>
      </c>
      <c r="D50" s="48" t="s">
        <v>170</v>
      </c>
      <c r="E50" s="48" t="s">
        <v>390</v>
      </c>
      <c r="F50" s="48" t="s">
        <v>272</v>
      </c>
      <c r="G50" s="48" t="s">
        <v>134</v>
      </c>
      <c r="H50" s="90">
        <v>1178.6999999999998</v>
      </c>
      <c r="I50" s="123">
        <v>593.5</v>
      </c>
      <c r="J50" s="90">
        <f>J51+J52</f>
        <v>546</v>
      </c>
      <c r="K50" s="131">
        <f t="shared" si="5"/>
        <v>0.9199663016006739</v>
      </c>
      <c r="L50" s="137">
        <f t="shared" si="4"/>
        <v>0.4632221939424791</v>
      </c>
      <c r="M50" s="126"/>
      <c r="N50" s="144"/>
      <c r="O50" s="39"/>
      <c r="P50" s="39"/>
      <c r="Q50" s="47"/>
      <c r="R50" s="47"/>
      <c r="S50" s="47"/>
      <c r="T50" s="47"/>
      <c r="U50" s="47"/>
      <c r="V50" s="47"/>
      <c r="W50" s="47"/>
      <c r="X50" s="47"/>
    </row>
    <row r="51" spans="1:24" s="31" customFormat="1" ht="15.75" customHeight="1">
      <c r="A51" s="98" t="s">
        <v>172</v>
      </c>
      <c r="B51" s="38" t="s">
        <v>136</v>
      </c>
      <c r="C51" s="48" t="s">
        <v>124</v>
      </c>
      <c r="D51" s="48" t="s">
        <v>170</v>
      </c>
      <c r="E51" s="48" t="s">
        <v>390</v>
      </c>
      <c r="F51" s="48" t="s">
        <v>133</v>
      </c>
      <c r="G51" s="48" t="s">
        <v>137</v>
      </c>
      <c r="H51" s="90">
        <v>920.8</v>
      </c>
      <c r="I51" s="123">
        <v>452.5</v>
      </c>
      <c r="J51" s="90">
        <f>364+62</f>
        <v>426</v>
      </c>
      <c r="K51" s="131">
        <f t="shared" si="5"/>
        <v>0.9414364640883978</v>
      </c>
      <c r="L51" s="137">
        <f t="shared" si="4"/>
        <v>0.46264118158123374</v>
      </c>
      <c r="M51" s="126"/>
      <c r="N51" s="144"/>
      <c r="O51" s="39"/>
      <c r="P51" s="39"/>
      <c r="Q51" s="47"/>
      <c r="R51" s="47"/>
      <c r="S51" s="47"/>
      <c r="T51" s="47"/>
      <c r="U51" s="47"/>
      <c r="V51" s="47"/>
      <c r="W51" s="47"/>
      <c r="X51" s="47"/>
    </row>
    <row r="52" spans="1:24" s="31" customFormat="1" ht="17.25" customHeight="1">
      <c r="A52" s="98" t="s">
        <v>173</v>
      </c>
      <c r="B52" s="38" t="s">
        <v>139</v>
      </c>
      <c r="C52" s="48" t="s">
        <v>124</v>
      </c>
      <c r="D52" s="48" t="s">
        <v>170</v>
      </c>
      <c r="E52" s="48" t="s">
        <v>390</v>
      </c>
      <c r="F52" s="48" t="s">
        <v>377</v>
      </c>
      <c r="G52" s="48" t="s">
        <v>140</v>
      </c>
      <c r="H52" s="90">
        <v>257.9</v>
      </c>
      <c r="I52" s="123">
        <v>141</v>
      </c>
      <c r="J52" s="90">
        <v>120</v>
      </c>
      <c r="K52" s="131">
        <f t="shared" si="5"/>
        <v>0.851063829787234</v>
      </c>
      <c r="L52" s="137">
        <f t="shared" si="4"/>
        <v>0.4652966265994572</v>
      </c>
      <c r="M52" s="126"/>
      <c r="N52" s="144"/>
      <c r="O52" s="37"/>
      <c r="P52" s="37"/>
      <c r="Q52" s="47"/>
      <c r="R52" s="47"/>
      <c r="S52" s="47"/>
      <c r="T52" s="47"/>
      <c r="U52" s="47"/>
      <c r="V52" s="47"/>
      <c r="W52" s="47"/>
      <c r="X52" s="47"/>
    </row>
    <row r="53" spans="1:24" ht="43.5" customHeight="1">
      <c r="A53" s="98" t="s">
        <v>106</v>
      </c>
      <c r="B53" s="53" t="s">
        <v>273</v>
      </c>
      <c r="C53" s="61" t="s">
        <v>124</v>
      </c>
      <c r="D53" s="61" t="s">
        <v>170</v>
      </c>
      <c r="E53" s="61" t="s">
        <v>391</v>
      </c>
      <c r="F53" s="61"/>
      <c r="G53" s="99"/>
      <c r="H53" s="91">
        <v>12027.3</v>
      </c>
      <c r="I53" s="127">
        <v>5672.9</v>
      </c>
      <c r="J53" s="91">
        <f>J54+J58+J67+J72+J73</f>
        <v>5081.900000000001</v>
      </c>
      <c r="K53" s="97">
        <f t="shared" si="5"/>
        <v>0.8958204798251337</v>
      </c>
      <c r="L53" s="136">
        <f t="shared" si="4"/>
        <v>0.42253040998395325</v>
      </c>
      <c r="M53" s="126">
        <f>M54+M62+M72</f>
        <v>6228.599999999999</v>
      </c>
      <c r="N53" s="142">
        <f>I53+M53</f>
        <v>11901.5</v>
      </c>
      <c r="O53" s="39"/>
      <c r="P53" s="39"/>
      <c r="Q53" s="40"/>
      <c r="R53" s="40"/>
      <c r="S53" s="40"/>
      <c r="T53" s="40"/>
      <c r="U53" s="40"/>
      <c r="V53" s="40"/>
      <c r="W53" s="40"/>
      <c r="X53" s="40"/>
    </row>
    <row r="54" spans="1:24" ht="18" customHeight="1">
      <c r="A54" s="52" t="s">
        <v>174</v>
      </c>
      <c r="B54" s="38" t="s">
        <v>132</v>
      </c>
      <c r="C54" s="48" t="s">
        <v>124</v>
      </c>
      <c r="D54" s="48" t="s">
        <v>170</v>
      </c>
      <c r="E54" s="48" t="s">
        <v>391</v>
      </c>
      <c r="F54" s="48" t="s">
        <v>133</v>
      </c>
      <c r="G54" s="48" t="s">
        <v>134</v>
      </c>
      <c r="H54" s="90">
        <v>9505</v>
      </c>
      <c r="I54" s="123">
        <v>4007.3</v>
      </c>
      <c r="J54" s="106">
        <f>SUM(J55:J57)</f>
        <v>3629.4</v>
      </c>
      <c r="K54" s="96">
        <f t="shared" si="5"/>
        <v>0.905697102787413</v>
      </c>
      <c r="L54" s="137">
        <f t="shared" si="4"/>
        <v>0.38184113624408206</v>
      </c>
      <c r="M54" s="126">
        <v>5371.9</v>
      </c>
      <c r="N54" s="142">
        <f>I54+M54</f>
        <v>9379.2</v>
      </c>
      <c r="O54" s="39"/>
      <c r="P54" s="39"/>
      <c r="Q54" s="40"/>
      <c r="R54" s="40"/>
      <c r="S54" s="40"/>
      <c r="T54" s="40"/>
      <c r="U54" s="40"/>
      <c r="V54" s="40"/>
      <c r="W54" s="40"/>
      <c r="X54" s="40"/>
    </row>
    <row r="55" spans="1:24" ht="17.25" customHeight="1">
      <c r="A55" s="52" t="s">
        <v>175</v>
      </c>
      <c r="B55" s="38" t="s">
        <v>136</v>
      </c>
      <c r="C55" s="48" t="s">
        <v>124</v>
      </c>
      <c r="D55" s="48" t="s">
        <v>170</v>
      </c>
      <c r="E55" s="48" t="s">
        <v>391</v>
      </c>
      <c r="F55" s="48" t="s">
        <v>133</v>
      </c>
      <c r="G55" s="48" t="s">
        <v>137</v>
      </c>
      <c r="H55" s="90">
        <v>7305.1</v>
      </c>
      <c r="I55" s="123">
        <v>3168.2</v>
      </c>
      <c r="J55" s="90">
        <f>2361+600</f>
        <v>2961</v>
      </c>
      <c r="K55" s="96">
        <f t="shared" si="5"/>
        <v>0.934600088378259</v>
      </c>
      <c r="L55" s="137">
        <f t="shared" si="4"/>
        <v>0.4053332603249784</v>
      </c>
      <c r="M55" s="126"/>
      <c r="N55" s="142"/>
      <c r="O55" s="39"/>
      <c r="P55" s="39"/>
      <c r="Q55" s="40"/>
      <c r="R55" s="40"/>
      <c r="S55" s="40"/>
      <c r="T55" s="40"/>
      <c r="U55" s="40"/>
      <c r="V55" s="40"/>
      <c r="W55" s="40"/>
      <c r="X55" s="40"/>
    </row>
    <row r="56" spans="1:24" ht="16.5" customHeight="1">
      <c r="A56" s="52" t="s">
        <v>176</v>
      </c>
      <c r="B56" s="38" t="s">
        <v>139</v>
      </c>
      <c r="C56" s="48" t="s">
        <v>124</v>
      </c>
      <c r="D56" s="48" t="s">
        <v>170</v>
      </c>
      <c r="E56" s="48" t="s">
        <v>391</v>
      </c>
      <c r="F56" s="48" t="s">
        <v>377</v>
      </c>
      <c r="G56" s="48" t="s">
        <v>140</v>
      </c>
      <c r="H56" s="90">
        <v>2198.7</v>
      </c>
      <c r="I56" s="123">
        <v>838.5</v>
      </c>
      <c r="J56" s="90">
        <v>667.8</v>
      </c>
      <c r="K56" s="96">
        <f t="shared" si="5"/>
        <v>0.796422182468694</v>
      </c>
      <c r="L56" s="137">
        <f t="shared" si="4"/>
        <v>0.3037249283667622</v>
      </c>
      <c r="M56" s="126"/>
      <c r="N56" s="142"/>
      <c r="O56" s="39"/>
      <c r="P56" s="39"/>
      <c r="Q56" s="40"/>
      <c r="R56" s="40"/>
      <c r="S56" s="40"/>
      <c r="T56" s="40"/>
      <c r="U56" s="40"/>
      <c r="V56" s="40"/>
      <c r="W56" s="40"/>
      <c r="X56" s="40"/>
    </row>
    <row r="57" spans="1:24" ht="15" customHeight="1">
      <c r="A57" s="52" t="s">
        <v>274</v>
      </c>
      <c r="B57" s="38" t="s">
        <v>243</v>
      </c>
      <c r="C57" s="48" t="s">
        <v>124</v>
      </c>
      <c r="D57" s="48" t="s">
        <v>170</v>
      </c>
      <c r="E57" s="48" t="s">
        <v>391</v>
      </c>
      <c r="F57" s="48" t="s">
        <v>265</v>
      </c>
      <c r="G57" s="48" t="s">
        <v>244</v>
      </c>
      <c r="H57" s="90">
        <v>1.2</v>
      </c>
      <c r="I57" s="123">
        <v>0.6</v>
      </c>
      <c r="J57" s="90">
        <v>0.6</v>
      </c>
      <c r="K57" s="96">
        <f t="shared" si="5"/>
        <v>1</v>
      </c>
      <c r="L57" s="137">
        <f t="shared" si="4"/>
        <v>0.5</v>
      </c>
      <c r="M57" s="126"/>
      <c r="N57" s="142"/>
      <c r="O57" s="37"/>
      <c r="P57" s="37"/>
      <c r="Q57" s="40"/>
      <c r="R57" s="40"/>
      <c r="S57" s="40"/>
      <c r="T57" s="40"/>
      <c r="U57" s="40"/>
      <c r="V57" s="40"/>
      <c r="W57" s="40"/>
      <c r="X57" s="40"/>
    </row>
    <row r="58" spans="1:24" ht="15.75" customHeight="1">
      <c r="A58" s="52" t="s">
        <v>275</v>
      </c>
      <c r="B58" s="38" t="s">
        <v>144</v>
      </c>
      <c r="C58" s="48" t="s">
        <v>124</v>
      </c>
      <c r="D58" s="48" t="s">
        <v>170</v>
      </c>
      <c r="E58" s="48" t="s">
        <v>391</v>
      </c>
      <c r="F58" s="48" t="s">
        <v>177</v>
      </c>
      <c r="G58" s="48" t="s">
        <v>145</v>
      </c>
      <c r="H58" s="90">
        <v>1722.5000000000002</v>
      </c>
      <c r="I58" s="123">
        <v>1002.7</v>
      </c>
      <c r="J58" s="106">
        <f>SUM(J59:J66)</f>
        <v>828.9</v>
      </c>
      <c r="K58" s="96">
        <f t="shared" si="5"/>
        <v>0.8266679964096938</v>
      </c>
      <c r="L58" s="137">
        <f t="shared" si="4"/>
        <v>0.4812191582002902</v>
      </c>
      <c r="M58" s="126"/>
      <c r="N58" s="142"/>
      <c r="O58" s="39"/>
      <c r="P58" s="39"/>
      <c r="Q58" s="40"/>
      <c r="R58" s="40"/>
      <c r="S58" s="40"/>
      <c r="T58" s="40"/>
      <c r="U58" s="40"/>
      <c r="V58" s="40"/>
      <c r="W58" s="40"/>
      <c r="X58" s="40"/>
    </row>
    <row r="59" spans="1:24" ht="17.25" customHeight="1">
      <c r="A59" s="52" t="s">
        <v>276</v>
      </c>
      <c r="B59" s="38" t="s">
        <v>153</v>
      </c>
      <c r="C59" s="48" t="s">
        <v>124</v>
      </c>
      <c r="D59" s="48" t="s">
        <v>170</v>
      </c>
      <c r="E59" s="48" t="s">
        <v>391</v>
      </c>
      <c r="F59" s="48" t="s">
        <v>154</v>
      </c>
      <c r="G59" s="48" t="s">
        <v>155</v>
      </c>
      <c r="H59" s="90">
        <v>196.89999999999998</v>
      </c>
      <c r="I59" s="123">
        <v>90.2</v>
      </c>
      <c r="J59" s="90">
        <v>93</v>
      </c>
      <c r="K59" s="96">
        <f t="shared" si="5"/>
        <v>1.0310421286031042</v>
      </c>
      <c r="L59" s="137">
        <f t="shared" si="4"/>
        <v>0.47232097511427124</v>
      </c>
      <c r="M59" s="126"/>
      <c r="N59" s="142"/>
      <c r="O59" s="39"/>
      <c r="P59" s="39"/>
      <c r="Q59" s="40"/>
      <c r="R59" s="40"/>
      <c r="S59" s="40"/>
      <c r="T59" s="40"/>
      <c r="U59" s="40"/>
      <c r="V59" s="40"/>
      <c r="W59" s="40"/>
      <c r="X59" s="40"/>
    </row>
    <row r="60" spans="1:24" ht="18" customHeight="1">
      <c r="A60" s="52" t="s">
        <v>277</v>
      </c>
      <c r="B60" s="38" t="s">
        <v>153</v>
      </c>
      <c r="C60" s="48" t="s">
        <v>124</v>
      </c>
      <c r="D60" s="48" t="s">
        <v>170</v>
      </c>
      <c r="E60" s="48" t="s">
        <v>391</v>
      </c>
      <c r="F60" s="48" t="s">
        <v>157</v>
      </c>
      <c r="G60" s="48" t="s">
        <v>155</v>
      </c>
      <c r="H60" s="90">
        <v>15.600000000000001</v>
      </c>
      <c r="I60" s="123">
        <v>5.9</v>
      </c>
      <c r="J60" s="90">
        <v>5.1</v>
      </c>
      <c r="K60" s="96">
        <f t="shared" si="5"/>
        <v>0.8644067796610169</v>
      </c>
      <c r="L60" s="137">
        <f t="shared" si="4"/>
        <v>0.32692307692307687</v>
      </c>
      <c r="M60" s="126"/>
      <c r="N60" s="142"/>
      <c r="O60" s="39"/>
      <c r="P60" s="39"/>
      <c r="Q60" s="40"/>
      <c r="R60" s="40"/>
      <c r="S60" s="40"/>
      <c r="T60" s="40"/>
      <c r="U60" s="40"/>
      <c r="V60" s="40"/>
      <c r="W60" s="40"/>
      <c r="X60" s="40"/>
    </row>
    <row r="61" spans="1:24" ht="18.75" customHeight="1">
      <c r="A61" s="52" t="s">
        <v>278</v>
      </c>
      <c r="B61" s="38" t="s">
        <v>178</v>
      </c>
      <c r="C61" s="48" t="s">
        <v>124</v>
      </c>
      <c r="D61" s="48" t="s">
        <v>170</v>
      </c>
      <c r="E61" s="48" t="s">
        <v>391</v>
      </c>
      <c r="F61" s="48" t="s">
        <v>157</v>
      </c>
      <c r="G61" s="48" t="s">
        <v>179</v>
      </c>
      <c r="H61" s="90">
        <v>31.5</v>
      </c>
      <c r="I61" s="123">
        <v>16.1</v>
      </c>
      <c r="J61" s="90">
        <v>13.5</v>
      </c>
      <c r="K61" s="96">
        <f t="shared" si="5"/>
        <v>0.8385093167701863</v>
      </c>
      <c r="L61" s="137">
        <f t="shared" si="4"/>
        <v>0.42857142857142855</v>
      </c>
      <c r="M61" s="126"/>
      <c r="N61" s="142"/>
      <c r="O61" s="39"/>
      <c r="P61" s="39"/>
      <c r="Q61" s="40"/>
      <c r="R61" s="40"/>
      <c r="S61" s="40"/>
      <c r="T61" s="40"/>
      <c r="U61" s="40"/>
      <c r="V61" s="40"/>
      <c r="W61" s="40"/>
      <c r="X61" s="40"/>
    </row>
    <row r="62" spans="1:24" ht="15" customHeight="1">
      <c r="A62" s="52" t="s">
        <v>279</v>
      </c>
      <c r="B62" s="38" t="s">
        <v>180</v>
      </c>
      <c r="C62" s="48" t="s">
        <v>124</v>
      </c>
      <c r="D62" s="48" t="s">
        <v>170</v>
      </c>
      <c r="E62" s="48" t="s">
        <v>391</v>
      </c>
      <c r="F62" s="48" t="s">
        <v>157</v>
      </c>
      <c r="G62" s="48" t="s">
        <v>181</v>
      </c>
      <c r="H62" s="90">
        <v>410.2</v>
      </c>
      <c r="I62" s="123">
        <v>233.7</v>
      </c>
      <c r="J62" s="90">
        <v>130.6</v>
      </c>
      <c r="K62" s="96">
        <f t="shared" si="5"/>
        <v>0.5588361146769363</v>
      </c>
      <c r="L62" s="137">
        <f t="shared" si="4"/>
        <v>0.31838127742564604</v>
      </c>
      <c r="M62" s="126">
        <f>H58+H67-I58-I67</f>
        <v>794.9000000000001</v>
      </c>
      <c r="N62" s="142">
        <f>I58+I67+M62</f>
        <v>2440.3</v>
      </c>
      <c r="O62" s="39"/>
      <c r="P62" s="39"/>
      <c r="Q62" s="40"/>
      <c r="R62" s="40"/>
      <c r="S62" s="40"/>
      <c r="T62" s="40"/>
      <c r="U62" s="40"/>
      <c r="V62" s="40"/>
      <c r="W62" s="40"/>
      <c r="X62" s="40"/>
    </row>
    <row r="63" spans="1:24" ht="16.5" customHeight="1">
      <c r="A63" s="52" t="s">
        <v>280</v>
      </c>
      <c r="B63" s="38" t="s">
        <v>156</v>
      </c>
      <c r="C63" s="48" t="s">
        <v>124</v>
      </c>
      <c r="D63" s="48" t="s">
        <v>170</v>
      </c>
      <c r="E63" s="48" t="s">
        <v>391</v>
      </c>
      <c r="F63" s="48" t="s">
        <v>154</v>
      </c>
      <c r="G63" s="48" t="s">
        <v>158</v>
      </c>
      <c r="H63" s="90">
        <v>142.4</v>
      </c>
      <c r="I63" s="123">
        <v>71.2</v>
      </c>
      <c r="J63" s="90">
        <v>35</v>
      </c>
      <c r="K63" s="96">
        <f t="shared" si="5"/>
        <v>0.49157303370786515</v>
      </c>
      <c r="L63" s="137">
        <f t="shared" si="4"/>
        <v>0.24578651685393257</v>
      </c>
      <c r="M63" s="126"/>
      <c r="N63" s="142"/>
      <c r="O63" s="39"/>
      <c r="P63" s="39"/>
      <c r="Q63" s="40"/>
      <c r="R63" s="40"/>
      <c r="S63" s="40"/>
      <c r="T63" s="40"/>
      <c r="U63" s="40"/>
      <c r="V63" s="40"/>
      <c r="W63" s="40"/>
      <c r="X63" s="40"/>
    </row>
    <row r="64" spans="1:24" ht="16.5" customHeight="1">
      <c r="A64" s="52" t="s">
        <v>281</v>
      </c>
      <c r="B64" s="38" t="s">
        <v>156</v>
      </c>
      <c r="C64" s="48" t="s">
        <v>124</v>
      </c>
      <c r="D64" s="48" t="s">
        <v>170</v>
      </c>
      <c r="E64" s="48" t="s">
        <v>391</v>
      </c>
      <c r="F64" s="48" t="s">
        <v>157</v>
      </c>
      <c r="G64" s="48" t="s">
        <v>158</v>
      </c>
      <c r="H64" s="90">
        <v>303.1</v>
      </c>
      <c r="I64" s="123">
        <v>176.5</v>
      </c>
      <c r="J64" s="90">
        <v>150</v>
      </c>
      <c r="K64" s="96">
        <f t="shared" si="5"/>
        <v>0.8498583569405099</v>
      </c>
      <c r="L64" s="137">
        <f t="shared" si="4"/>
        <v>0.49488617617947867</v>
      </c>
      <c r="M64" s="126"/>
      <c r="N64" s="142"/>
      <c r="O64" s="39"/>
      <c r="P64" s="39"/>
      <c r="Q64" s="40"/>
      <c r="R64" s="40"/>
      <c r="S64" s="40"/>
      <c r="T64" s="40"/>
      <c r="U64" s="40"/>
      <c r="V64" s="40"/>
      <c r="W64" s="40"/>
      <c r="X64" s="40"/>
    </row>
    <row r="65" spans="1:24" ht="15.75" customHeight="1">
      <c r="A65" s="52" t="s">
        <v>282</v>
      </c>
      <c r="B65" s="38" t="s">
        <v>159</v>
      </c>
      <c r="C65" s="48" t="s">
        <v>124</v>
      </c>
      <c r="D65" s="48" t="s">
        <v>170</v>
      </c>
      <c r="E65" s="48" t="s">
        <v>391</v>
      </c>
      <c r="F65" s="48" t="s">
        <v>154</v>
      </c>
      <c r="G65" s="48" t="s">
        <v>148</v>
      </c>
      <c r="H65" s="90">
        <v>184.10000000000002</v>
      </c>
      <c r="I65" s="123">
        <v>70.4</v>
      </c>
      <c r="J65" s="90">
        <v>63</v>
      </c>
      <c r="K65" s="96">
        <f t="shared" si="5"/>
        <v>0.8948863636363635</v>
      </c>
      <c r="L65" s="137">
        <f t="shared" si="4"/>
        <v>0.34220532319391633</v>
      </c>
      <c r="M65" s="126"/>
      <c r="N65" s="142"/>
      <c r="O65" s="39"/>
      <c r="P65" s="39"/>
      <c r="Q65" s="40"/>
      <c r="R65" s="40"/>
      <c r="S65" s="40"/>
      <c r="T65" s="40"/>
      <c r="U65" s="40"/>
      <c r="V65" s="40"/>
      <c r="W65" s="40"/>
      <c r="X65" s="40"/>
    </row>
    <row r="66" spans="1:24" ht="18" customHeight="1">
      <c r="A66" s="52" t="s">
        <v>283</v>
      </c>
      <c r="B66" s="38" t="s">
        <v>159</v>
      </c>
      <c r="C66" s="48" t="s">
        <v>124</v>
      </c>
      <c r="D66" s="48" t="s">
        <v>170</v>
      </c>
      <c r="E66" s="48" t="s">
        <v>391</v>
      </c>
      <c r="F66" s="48" t="s">
        <v>157</v>
      </c>
      <c r="G66" s="48" t="s">
        <v>148</v>
      </c>
      <c r="H66" s="90">
        <v>438.7</v>
      </c>
      <c r="I66" s="123">
        <v>338.7</v>
      </c>
      <c r="J66" s="90">
        <v>338.7</v>
      </c>
      <c r="K66" s="96">
        <f t="shared" si="5"/>
        <v>1</v>
      </c>
      <c r="L66" s="137">
        <f t="shared" si="4"/>
        <v>0.7720537953043082</v>
      </c>
      <c r="M66" s="126"/>
      <c r="N66" s="142"/>
      <c r="O66" s="50"/>
      <c r="P66" s="51"/>
      <c r="Q66" s="51"/>
      <c r="R66" s="51"/>
      <c r="S66" s="51"/>
      <c r="T66" s="40"/>
      <c r="U66" s="40"/>
      <c r="V66" s="40"/>
      <c r="W66" s="40"/>
      <c r="X66" s="40"/>
    </row>
    <row r="67" spans="1:24" ht="17.25" customHeight="1">
      <c r="A67" s="52" t="s">
        <v>284</v>
      </c>
      <c r="B67" s="38" t="s">
        <v>163</v>
      </c>
      <c r="C67" s="48" t="s">
        <v>124</v>
      </c>
      <c r="D67" s="48" t="s">
        <v>170</v>
      </c>
      <c r="E67" s="48" t="s">
        <v>391</v>
      </c>
      <c r="F67" s="48" t="s">
        <v>177</v>
      </c>
      <c r="G67" s="48" t="s">
        <v>13</v>
      </c>
      <c r="H67" s="90">
        <v>717.8</v>
      </c>
      <c r="I67" s="123">
        <v>642.7</v>
      </c>
      <c r="J67" s="90">
        <f>SUM(J68:J71)</f>
        <v>607.8</v>
      </c>
      <c r="K67" s="96">
        <f t="shared" si="5"/>
        <v>0.9456978372491052</v>
      </c>
      <c r="L67" s="137">
        <f t="shared" si="4"/>
        <v>0.8467539704653106</v>
      </c>
      <c r="M67" s="126"/>
      <c r="N67" s="142"/>
      <c r="O67" s="50"/>
      <c r="P67" s="51"/>
      <c r="Q67" s="51"/>
      <c r="R67" s="51"/>
      <c r="S67" s="51"/>
      <c r="T67" s="40"/>
      <c r="U67" s="40"/>
      <c r="V67" s="40"/>
      <c r="W67" s="40"/>
      <c r="X67" s="40"/>
    </row>
    <row r="68" spans="1:24" ht="20.25" customHeight="1">
      <c r="A68" s="52" t="s">
        <v>392</v>
      </c>
      <c r="B68" s="38" t="s">
        <v>164</v>
      </c>
      <c r="C68" s="48" t="s">
        <v>124</v>
      </c>
      <c r="D68" s="48" t="s">
        <v>170</v>
      </c>
      <c r="E68" s="48" t="s">
        <v>391</v>
      </c>
      <c r="F68" s="48" t="s">
        <v>154</v>
      </c>
      <c r="G68" s="48" t="s">
        <v>165</v>
      </c>
      <c r="H68" s="90">
        <v>335.3</v>
      </c>
      <c r="I68" s="123">
        <v>335.3</v>
      </c>
      <c r="J68" s="90">
        <v>335.2</v>
      </c>
      <c r="K68" s="96">
        <f t="shared" si="5"/>
        <v>0.9997017596182523</v>
      </c>
      <c r="L68" s="137">
        <f t="shared" si="4"/>
        <v>0.9997017596182523</v>
      </c>
      <c r="M68" s="126"/>
      <c r="N68" s="142"/>
      <c r="O68" s="50"/>
      <c r="P68" s="51"/>
      <c r="Q68" s="51"/>
      <c r="R68" s="51"/>
      <c r="S68" s="51"/>
      <c r="T68" s="40"/>
      <c r="U68" s="40"/>
      <c r="V68" s="40"/>
      <c r="W68" s="40"/>
      <c r="X68" s="40"/>
    </row>
    <row r="69" spans="1:24" ht="16.5" customHeight="1">
      <c r="A69" s="52" t="s">
        <v>393</v>
      </c>
      <c r="B69" s="38" t="s">
        <v>164</v>
      </c>
      <c r="C69" s="48" t="s">
        <v>124</v>
      </c>
      <c r="D69" s="48" t="s">
        <v>170</v>
      </c>
      <c r="E69" s="48" t="s">
        <v>391</v>
      </c>
      <c r="F69" s="48" t="s">
        <v>157</v>
      </c>
      <c r="G69" s="48" t="s">
        <v>165</v>
      </c>
      <c r="H69" s="90">
        <v>88.6</v>
      </c>
      <c r="I69" s="123">
        <v>88.6</v>
      </c>
      <c r="J69" s="90">
        <v>88.6</v>
      </c>
      <c r="K69" s="96">
        <f t="shared" si="5"/>
        <v>1</v>
      </c>
      <c r="L69" s="137">
        <f t="shared" si="4"/>
        <v>1</v>
      </c>
      <c r="M69" s="126"/>
      <c r="N69" s="142"/>
      <c r="O69" s="39"/>
      <c r="P69" s="39"/>
      <c r="Q69" s="40"/>
      <c r="R69" s="40"/>
      <c r="S69" s="40"/>
      <c r="T69" s="40"/>
      <c r="U69" s="40"/>
      <c r="V69" s="40"/>
      <c r="W69" s="40"/>
      <c r="X69" s="40"/>
    </row>
    <row r="70" spans="1:24" ht="24" customHeight="1">
      <c r="A70" s="52" t="s">
        <v>394</v>
      </c>
      <c r="B70" s="38" t="s">
        <v>166</v>
      </c>
      <c r="C70" s="48" t="s">
        <v>124</v>
      </c>
      <c r="D70" s="48" t="s">
        <v>170</v>
      </c>
      <c r="E70" s="48" t="s">
        <v>391</v>
      </c>
      <c r="F70" s="48" t="s">
        <v>154</v>
      </c>
      <c r="G70" s="48" t="s">
        <v>167</v>
      </c>
      <c r="H70" s="90">
        <v>203.7</v>
      </c>
      <c r="I70" s="123">
        <v>158.7</v>
      </c>
      <c r="J70" s="90">
        <v>130</v>
      </c>
      <c r="K70" s="96">
        <f t="shared" si="5"/>
        <v>0.8191556395715186</v>
      </c>
      <c r="L70" s="137">
        <f t="shared" si="4"/>
        <v>0.6381934216985764</v>
      </c>
      <c r="M70" s="126"/>
      <c r="N70" s="142"/>
      <c r="O70" s="39"/>
      <c r="P70" s="39"/>
      <c r="Q70" s="40"/>
      <c r="R70" s="40"/>
      <c r="S70" s="40"/>
      <c r="T70" s="40"/>
      <c r="U70" s="40"/>
      <c r="V70" s="40"/>
      <c r="W70" s="40"/>
      <c r="X70" s="40"/>
    </row>
    <row r="71" spans="1:24" ht="17.25" customHeight="1">
      <c r="A71" s="52" t="s">
        <v>395</v>
      </c>
      <c r="B71" s="38" t="s">
        <v>166</v>
      </c>
      <c r="C71" s="48" t="s">
        <v>124</v>
      </c>
      <c r="D71" s="48" t="s">
        <v>170</v>
      </c>
      <c r="E71" s="48" t="s">
        <v>391</v>
      </c>
      <c r="F71" s="48" t="s">
        <v>157</v>
      </c>
      <c r="G71" s="48" t="s">
        <v>167</v>
      </c>
      <c r="H71" s="90">
        <v>90.2</v>
      </c>
      <c r="I71" s="123">
        <v>60.1</v>
      </c>
      <c r="J71" s="90">
        <v>54</v>
      </c>
      <c r="K71" s="96">
        <f t="shared" si="5"/>
        <v>0.8985024958402662</v>
      </c>
      <c r="L71" s="137">
        <f t="shared" si="4"/>
        <v>0.5986696230598669</v>
      </c>
      <c r="M71" s="126"/>
      <c r="N71" s="142"/>
      <c r="O71" s="39"/>
      <c r="P71" s="39"/>
      <c r="Q71" s="40"/>
      <c r="R71" s="40"/>
      <c r="S71" s="40"/>
      <c r="T71" s="40"/>
      <c r="U71" s="40"/>
      <c r="V71" s="40"/>
      <c r="W71" s="40"/>
      <c r="X71" s="40"/>
    </row>
    <row r="72" spans="1:24" ht="12.75" customHeight="1">
      <c r="A72" s="52" t="s">
        <v>285</v>
      </c>
      <c r="B72" s="38" t="s">
        <v>160</v>
      </c>
      <c r="C72" s="48" t="s">
        <v>124</v>
      </c>
      <c r="D72" s="48" t="s">
        <v>170</v>
      </c>
      <c r="E72" s="48" t="s">
        <v>391</v>
      </c>
      <c r="F72" s="48" t="s">
        <v>182</v>
      </c>
      <c r="G72" s="48" t="s">
        <v>162</v>
      </c>
      <c r="H72" s="90">
        <v>72</v>
      </c>
      <c r="I72" s="123">
        <v>18</v>
      </c>
      <c r="J72" s="90">
        <v>13.7</v>
      </c>
      <c r="K72" s="96">
        <f t="shared" si="5"/>
        <v>0.7611111111111111</v>
      </c>
      <c r="L72" s="137">
        <f t="shared" si="4"/>
        <v>0.19027777777777777</v>
      </c>
      <c r="M72" s="126">
        <v>61.8</v>
      </c>
      <c r="N72" s="142">
        <f>I72+I73+M72</f>
        <v>82</v>
      </c>
      <c r="O72" s="39"/>
      <c r="P72" s="39"/>
      <c r="Q72" s="40"/>
      <c r="R72" s="40"/>
      <c r="S72" s="40"/>
      <c r="T72" s="40"/>
      <c r="U72" s="40"/>
      <c r="V72" s="40"/>
      <c r="W72" s="40"/>
      <c r="X72" s="40"/>
    </row>
    <row r="73" spans="1:24" ht="19.5" customHeight="1">
      <c r="A73" s="52" t="s">
        <v>396</v>
      </c>
      <c r="B73" s="38" t="s">
        <v>160</v>
      </c>
      <c r="C73" s="48" t="s">
        <v>124</v>
      </c>
      <c r="D73" s="48" t="s">
        <v>170</v>
      </c>
      <c r="E73" s="48" t="s">
        <v>391</v>
      </c>
      <c r="F73" s="48" t="s">
        <v>161</v>
      </c>
      <c r="G73" s="48" t="s">
        <v>162</v>
      </c>
      <c r="H73" s="90">
        <v>10</v>
      </c>
      <c r="I73" s="123">
        <v>2.2</v>
      </c>
      <c r="J73" s="90">
        <v>2.1</v>
      </c>
      <c r="K73" s="96">
        <f t="shared" si="5"/>
        <v>0.9545454545454545</v>
      </c>
      <c r="L73" s="137">
        <f aca="true" t="shared" si="6" ref="L73:L104">J73/H73</f>
        <v>0.21000000000000002</v>
      </c>
      <c r="M73" s="126"/>
      <c r="N73" s="142"/>
      <c r="O73" s="39"/>
      <c r="P73" s="39"/>
      <c r="Q73" s="40"/>
      <c r="R73" s="40"/>
      <c r="S73" s="40"/>
      <c r="T73" s="40"/>
      <c r="U73" s="40"/>
      <c r="V73" s="40"/>
      <c r="W73" s="40"/>
      <c r="X73" s="40"/>
    </row>
    <row r="74" spans="1:24" ht="43.5" customHeight="1">
      <c r="A74" s="98" t="s">
        <v>183</v>
      </c>
      <c r="B74" s="53" t="s">
        <v>184</v>
      </c>
      <c r="C74" s="61"/>
      <c r="D74" s="61" t="s">
        <v>170</v>
      </c>
      <c r="E74" s="61" t="s">
        <v>397</v>
      </c>
      <c r="F74" s="48"/>
      <c r="G74" s="99"/>
      <c r="H74" s="91">
        <v>6</v>
      </c>
      <c r="I74" s="127">
        <v>0</v>
      </c>
      <c r="J74" s="91">
        <f>J75</f>
        <v>0</v>
      </c>
      <c r="K74" s="97">
        <v>0</v>
      </c>
      <c r="L74" s="136">
        <f t="shared" si="6"/>
        <v>0</v>
      </c>
      <c r="M74" s="126">
        <v>0</v>
      </c>
      <c r="N74" s="142"/>
      <c r="O74" s="37"/>
      <c r="P74" s="37"/>
      <c r="Q74" s="40"/>
      <c r="R74" s="40"/>
      <c r="S74" s="40"/>
      <c r="T74" s="40"/>
      <c r="U74" s="40"/>
      <c r="V74" s="40"/>
      <c r="W74" s="40"/>
      <c r="X74" s="40"/>
    </row>
    <row r="75" spans="1:24" s="31" customFormat="1" ht="15" customHeight="1">
      <c r="A75" s="52" t="s">
        <v>185</v>
      </c>
      <c r="B75" s="38" t="s">
        <v>163</v>
      </c>
      <c r="C75" s="48" t="s">
        <v>124</v>
      </c>
      <c r="D75" s="48" t="s">
        <v>170</v>
      </c>
      <c r="E75" s="48" t="s">
        <v>397</v>
      </c>
      <c r="F75" s="48" t="s">
        <v>286</v>
      </c>
      <c r="G75" s="48" t="s">
        <v>13</v>
      </c>
      <c r="H75" s="90">
        <v>6</v>
      </c>
      <c r="I75" s="123">
        <v>0</v>
      </c>
      <c r="J75" s="90">
        <f>J76</f>
        <v>0</v>
      </c>
      <c r="K75" s="96">
        <v>0</v>
      </c>
      <c r="L75" s="137">
        <f t="shared" si="6"/>
        <v>0</v>
      </c>
      <c r="M75" s="126"/>
      <c r="N75" s="144"/>
      <c r="O75" s="39"/>
      <c r="P75" s="39"/>
      <c r="Q75" s="47"/>
      <c r="R75" s="47"/>
      <c r="S75" s="47"/>
      <c r="T75" s="47"/>
      <c r="U75" s="47"/>
      <c r="V75" s="47"/>
      <c r="W75" s="47"/>
      <c r="X75" s="47"/>
    </row>
    <row r="76" spans="1:24" s="31" customFormat="1" ht="18" customHeight="1">
      <c r="A76" s="52" t="s">
        <v>186</v>
      </c>
      <c r="B76" s="38" t="s">
        <v>166</v>
      </c>
      <c r="C76" s="48" t="s">
        <v>124</v>
      </c>
      <c r="D76" s="48" t="s">
        <v>170</v>
      </c>
      <c r="E76" s="48" t="s">
        <v>397</v>
      </c>
      <c r="F76" s="48" t="s">
        <v>157</v>
      </c>
      <c r="G76" s="48" t="s">
        <v>167</v>
      </c>
      <c r="H76" s="90">
        <v>6</v>
      </c>
      <c r="I76" s="123">
        <v>0</v>
      </c>
      <c r="J76" s="90">
        <v>0</v>
      </c>
      <c r="K76" s="96">
        <v>0</v>
      </c>
      <c r="L76" s="137">
        <f t="shared" si="6"/>
        <v>0</v>
      </c>
      <c r="M76" s="126"/>
      <c r="N76" s="144"/>
      <c r="O76" s="39"/>
      <c r="P76" s="39"/>
      <c r="Q76" s="47"/>
      <c r="R76" s="47"/>
      <c r="S76" s="47"/>
      <c r="T76" s="47"/>
      <c r="U76" s="47"/>
      <c r="V76" s="47"/>
      <c r="W76" s="47"/>
      <c r="X76" s="47"/>
    </row>
    <row r="77" spans="1:24" s="31" customFormat="1" ht="61.5" customHeight="1">
      <c r="A77" s="98" t="s">
        <v>398</v>
      </c>
      <c r="B77" s="53" t="s">
        <v>399</v>
      </c>
      <c r="C77" s="61" t="s">
        <v>124</v>
      </c>
      <c r="D77" s="61" t="s">
        <v>170</v>
      </c>
      <c r="E77" s="61" t="s">
        <v>400</v>
      </c>
      <c r="F77" s="48"/>
      <c r="G77" s="48"/>
      <c r="H77" s="91">
        <v>1558.5</v>
      </c>
      <c r="I77" s="129">
        <v>730.7</v>
      </c>
      <c r="J77" s="91">
        <f>J78+J82+J86</f>
        <v>653.1</v>
      </c>
      <c r="K77" s="97">
        <f aca="true" t="shared" si="7" ref="K77:K85">J77/I77</f>
        <v>0.8938004653072396</v>
      </c>
      <c r="L77" s="136">
        <f t="shared" si="6"/>
        <v>0.41905678537054863</v>
      </c>
      <c r="M77" s="126">
        <v>803.8</v>
      </c>
      <c r="N77" s="144">
        <v>1534.5</v>
      </c>
      <c r="O77" s="37"/>
      <c r="P77" s="37"/>
      <c r="Q77" s="47"/>
      <c r="R77" s="47"/>
      <c r="S77" s="47"/>
      <c r="T77" s="47"/>
      <c r="U77" s="47"/>
      <c r="V77" s="47"/>
      <c r="W77" s="47"/>
      <c r="X77" s="47"/>
    </row>
    <row r="78" spans="1:24" s="31" customFormat="1" ht="21" customHeight="1">
      <c r="A78" s="52" t="s">
        <v>401</v>
      </c>
      <c r="B78" s="38" t="s">
        <v>132</v>
      </c>
      <c r="C78" s="48" t="s">
        <v>124</v>
      </c>
      <c r="D78" s="48" t="s">
        <v>170</v>
      </c>
      <c r="E78" s="48" t="s">
        <v>400</v>
      </c>
      <c r="F78" s="48" t="s">
        <v>133</v>
      </c>
      <c r="G78" s="48" t="s">
        <v>134</v>
      </c>
      <c r="H78" s="90">
        <v>1448.7</v>
      </c>
      <c r="I78" s="130">
        <v>677.9</v>
      </c>
      <c r="J78" s="90">
        <f>J79+J80+J81</f>
        <v>609.1</v>
      </c>
      <c r="K78" s="96">
        <f t="shared" si="7"/>
        <v>0.8985101047352118</v>
      </c>
      <c r="L78" s="137">
        <f t="shared" si="6"/>
        <v>0.42044591702906053</v>
      </c>
      <c r="M78" s="126"/>
      <c r="N78" s="144"/>
      <c r="O78" s="37"/>
      <c r="P78" s="37"/>
      <c r="Q78" s="47"/>
      <c r="R78" s="47"/>
      <c r="S78" s="47"/>
      <c r="T78" s="47"/>
      <c r="U78" s="47"/>
      <c r="V78" s="47"/>
      <c r="W78" s="47"/>
      <c r="X78" s="47"/>
    </row>
    <row r="79" spans="1:24" s="31" customFormat="1" ht="19.5" customHeight="1">
      <c r="A79" s="52" t="s">
        <v>402</v>
      </c>
      <c r="B79" s="38" t="s">
        <v>136</v>
      </c>
      <c r="C79" s="48" t="s">
        <v>124</v>
      </c>
      <c r="D79" s="48" t="s">
        <v>170</v>
      </c>
      <c r="E79" s="48" t="s">
        <v>400</v>
      </c>
      <c r="F79" s="48" t="s">
        <v>133</v>
      </c>
      <c r="G79" s="48" t="s">
        <v>137</v>
      </c>
      <c r="H79" s="90">
        <v>1112.7</v>
      </c>
      <c r="I79" s="130">
        <v>518.2</v>
      </c>
      <c r="J79" s="90">
        <v>470</v>
      </c>
      <c r="K79" s="96">
        <f t="shared" si="7"/>
        <v>0.9069857197993052</v>
      </c>
      <c r="L79" s="137">
        <f t="shared" si="6"/>
        <v>0.42239597375752674</v>
      </c>
      <c r="M79" s="126"/>
      <c r="N79" s="144"/>
      <c r="O79" s="39"/>
      <c r="P79" s="39"/>
      <c r="Q79" s="47"/>
      <c r="R79" s="47"/>
      <c r="S79" s="47"/>
      <c r="T79" s="47"/>
      <c r="U79" s="47"/>
      <c r="V79" s="47"/>
      <c r="W79" s="47"/>
      <c r="X79" s="47"/>
    </row>
    <row r="80" spans="1:24" s="31" customFormat="1" ht="16.5" customHeight="1">
      <c r="A80" s="52" t="s">
        <v>403</v>
      </c>
      <c r="B80" s="38" t="s">
        <v>243</v>
      </c>
      <c r="C80" s="48" t="s">
        <v>124</v>
      </c>
      <c r="D80" s="48" t="s">
        <v>170</v>
      </c>
      <c r="E80" s="48" t="s">
        <v>400</v>
      </c>
      <c r="F80" s="48" t="s">
        <v>265</v>
      </c>
      <c r="G80" s="48" t="s">
        <v>244</v>
      </c>
      <c r="H80" s="90">
        <v>0.1</v>
      </c>
      <c r="I80" s="130">
        <v>0.1</v>
      </c>
      <c r="J80" s="90">
        <v>0.1</v>
      </c>
      <c r="K80" s="96">
        <f t="shared" si="7"/>
        <v>1</v>
      </c>
      <c r="L80" s="137">
        <f t="shared" si="6"/>
        <v>1</v>
      </c>
      <c r="M80" s="126"/>
      <c r="N80" s="144"/>
      <c r="O80" s="39"/>
      <c r="P80" s="39"/>
      <c r="Q80" s="47"/>
      <c r="R80" s="47"/>
      <c r="S80" s="47"/>
      <c r="T80" s="47"/>
      <c r="U80" s="47"/>
      <c r="V80" s="47"/>
      <c r="W80" s="47"/>
      <c r="X80" s="47"/>
    </row>
    <row r="81" spans="1:24" s="31" customFormat="1" ht="17.25" customHeight="1">
      <c r="A81" s="52" t="s">
        <v>404</v>
      </c>
      <c r="B81" s="38" t="s">
        <v>139</v>
      </c>
      <c r="C81" s="48" t="s">
        <v>124</v>
      </c>
      <c r="D81" s="48" t="s">
        <v>170</v>
      </c>
      <c r="E81" s="48" t="s">
        <v>400</v>
      </c>
      <c r="F81" s="48" t="s">
        <v>377</v>
      </c>
      <c r="G81" s="48" t="s">
        <v>140</v>
      </c>
      <c r="H81" s="90">
        <v>335.90000000000003</v>
      </c>
      <c r="I81" s="130">
        <v>159.6</v>
      </c>
      <c r="J81" s="90">
        <v>139</v>
      </c>
      <c r="K81" s="96">
        <f t="shared" si="7"/>
        <v>0.8709273182957393</v>
      </c>
      <c r="L81" s="137">
        <f t="shared" si="6"/>
        <v>0.41381363501041973</v>
      </c>
      <c r="M81" s="126"/>
      <c r="N81" s="144"/>
      <c r="O81" s="39"/>
      <c r="P81" s="39"/>
      <c r="Q81" s="47"/>
      <c r="R81" s="47"/>
      <c r="S81" s="47"/>
      <c r="T81" s="47"/>
      <c r="U81" s="47"/>
      <c r="V81" s="47"/>
      <c r="W81" s="47"/>
      <c r="X81" s="47"/>
    </row>
    <row r="82" spans="1:24" ht="17.25" customHeight="1">
      <c r="A82" s="52" t="s">
        <v>405</v>
      </c>
      <c r="B82" s="38" t="s">
        <v>144</v>
      </c>
      <c r="C82" s="48" t="s">
        <v>124</v>
      </c>
      <c r="D82" s="48" t="s">
        <v>170</v>
      </c>
      <c r="E82" s="48" t="s">
        <v>400</v>
      </c>
      <c r="F82" s="48" t="s">
        <v>157</v>
      </c>
      <c r="G82" s="48" t="s">
        <v>145</v>
      </c>
      <c r="H82" s="90">
        <v>102.8</v>
      </c>
      <c r="I82" s="130">
        <v>52.8</v>
      </c>
      <c r="J82" s="90">
        <f>SUM(J83:J85)</f>
        <v>44</v>
      </c>
      <c r="K82" s="96">
        <f t="shared" si="7"/>
        <v>0.8333333333333334</v>
      </c>
      <c r="L82" s="137">
        <f t="shared" si="6"/>
        <v>0.42801556420233466</v>
      </c>
      <c r="M82" s="126"/>
      <c r="N82" s="142"/>
      <c r="O82" s="37"/>
      <c r="P82" s="37"/>
      <c r="Q82" s="40"/>
      <c r="R82" s="40"/>
      <c r="S82" s="40"/>
      <c r="T82" s="40"/>
      <c r="U82" s="40"/>
      <c r="V82" s="40"/>
      <c r="W82" s="40"/>
      <c r="X82" s="40"/>
    </row>
    <row r="83" spans="1:24" ht="18.75" customHeight="1">
      <c r="A83" s="52" t="s">
        <v>406</v>
      </c>
      <c r="B83" s="38" t="s">
        <v>178</v>
      </c>
      <c r="C83" s="48" t="s">
        <v>124</v>
      </c>
      <c r="D83" s="48" t="s">
        <v>170</v>
      </c>
      <c r="E83" s="48" t="s">
        <v>400</v>
      </c>
      <c r="F83" s="48" t="s">
        <v>157</v>
      </c>
      <c r="G83" s="48" t="s">
        <v>179</v>
      </c>
      <c r="H83" s="90">
        <v>30.499999999999996</v>
      </c>
      <c r="I83" s="130">
        <v>16.2</v>
      </c>
      <c r="J83" s="90">
        <v>13.5</v>
      </c>
      <c r="K83" s="96">
        <f t="shared" si="7"/>
        <v>0.8333333333333334</v>
      </c>
      <c r="L83" s="137">
        <f t="shared" si="6"/>
        <v>0.4426229508196722</v>
      </c>
      <c r="M83" s="126"/>
      <c r="N83" s="142"/>
      <c r="O83" s="37"/>
      <c r="P83" s="37"/>
      <c r="Q83" s="40"/>
      <c r="R83" s="40"/>
      <c r="S83" s="40"/>
      <c r="T83" s="40"/>
      <c r="U83" s="40"/>
      <c r="V83" s="40"/>
      <c r="W83" s="40"/>
      <c r="X83" s="40"/>
    </row>
    <row r="84" spans="1:24" ht="21.75" customHeight="1">
      <c r="A84" s="52" t="s">
        <v>407</v>
      </c>
      <c r="B84" s="38" t="s">
        <v>156</v>
      </c>
      <c r="C84" s="48" t="s">
        <v>124</v>
      </c>
      <c r="D84" s="48" t="s">
        <v>170</v>
      </c>
      <c r="E84" s="48" t="s">
        <v>400</v>
      </c>
      <c r="F84" s="48" t="s">
        <v>154</v>
      </c>
      <c r="G84" s="48" t="s">
        <v>158</v>
      </c>
      <c r="H84" s="90">
        <v>20</v>
      </c>
      <c r="I84" s="130">
        <v>6.6</v>
      </c>
      <c r="J84" s="90">
        <v>5.5</v>
      </c>
      <c r="K84" s="96">
        <f t="shared" si="7"/>
        <v>0.8333333333333334</v>
      </c>
      <c r="L84" s="137">
        <f t="shared" si="6"/>
        <v>0.275</v>
      </c>
      <c r="M84" s="126"/>
      <c r="N84" s="142"/>
      <c r="O84" s="37"/>
      <c r="P84" s="37"/>
      <c r="Q84" s="40"/>
      <c r="R84" s="40"/>
      <c r="S84" s="40"/>
      <c r="T84" s="40"/>
      <c r="U84" s="40"/>
      <c r="V84" s="40"/>
      <c r="W84" s="40"/>
      <c r="X84" s="40"/>
    </row>
    <row r="85" spans="1:24" ht="20.25" customHeight="1">
      <c r="A85" s="52" t="s">
        <v>408</v>
      </c>
      <c r="B85" s="38" t="s">
        <v>159</v>
      </c>
      <c r="C85" s="48" t="s">
        <v>124</v>
      </c>
      <c r="D85" s="48" t="s">
        <v>170</v>
      </c>
      <c r="E85" s="48" t="s">
        <v>400</v>
      </c>
      <c r="F85" s="48" t="s">
        <v>157</v>
      </c>
      <c r="G85" s="48" t="s">
        <v>148</v>
      </c>
      <c r="H85" s="90">
        <v>52.3</v>
      </c>
      <c r="I85" s="130">
        <v>30</v>
      </c>
      <c r="J85" s="90">
        <v>25</v>
      </c>
      <c r="K85" s="96">
        <f t="shared" si="7"/>
        <v>0.8333333333333334</v>
      </c>
      <c r="L85" s="137">
        <f t="shared" si="6"/>
        <v>0.47801147227533464</v>
      </c>
      <c r="M85" s="126"/>
      <c r="N85" s="142"/>
      <c r="O85" s="37"/>
      <c r="P85" s="37"/>
      <c r="Q85" s="40"/>
      <c r="R85" s="40"/>
      <c r="S85" s="40"/>
      <c r="T85" s="40"/>
      <c r="U85" s="40"/>
      <c r="V85" s="40"/>
      <c r="W85" s="40"/>
      <c r="X85" s="40"/>
    </row>
    <row r="86" spans="1:24" ht="18.75" customHeight="1">
      <c r="A86" s="52" t="s">
        <v>409</v>
      </c>
      <c r="B86" s="38" t="s">
        <v>163</v>
      </c>
      <c r="C86" s="48" t="s">
        <v>124</v>
      </c>
      <c r="D86" s="48" t="s">
        <v>170</v>
      </c>
      <c r="E86" s="48" t="s">
        <v>400</v>
      </c>
      <c r="F86" s="48" t="s">
        <v>177</v>
      </c>
      <c r="G86" s="48" t="s">
        <v>13</v>
      </c>
      <c r="H86" s="90">
        <v>7</v>
      </c>
      <c r="I86" s="130">
        <v>0</v>
      </c>
      <c r="J86" s="90">
        <f>J87</f>
        <v>0</v>
      </c>
      <c r="K86" s="96">
        <v>0</v>
      </c>
      <c r="L86" s="137">
        <f t="shared" si="6"/>
        <v>0</v>
      </c>
      <c r="M86" s="126"/>
      <c r="N86" s="142"/>
      <c r="O86" s="37"/>
      <c r="P86" s="37"/>
      <c r="Q86" s="40"/>
      <c r="R86" s="40"/>
      <c r="S86" s="40"/>
      <c r="T86" s="40"/>
      <c r="U86" s="40"/>
      <c r="V86" s="40"/>
      <c r="W86" s="40"/>
      <c r="X86" s="40"/>
    </row>
    <row r="87" spans="1:24" ht="18.75" customHeight="1">
      <c r="A87" s="52" t="s">
        <v>410</v>
      </c>
      <c r="B87" s="38" t="s">
        <v>166</v>
      </c>
      <c r="C87" s="48" t="s">
        <v>124</v>
      </c>
      <c r="D87" s="48" t="s">
        <v>170</v>
      </c>
      <c r="E87" s="48" t="s">
        <v>400</v>
      </c>
      <c r="F87" s="107">
        <v>244</v>
      </c>
      <c r="G87" s="107">
        <v>340</v>
      </c>
      <c r="H87" s="90">
        <v>7</v>
      </c>
      <c r="I87" s="130">
        <v>0</v>
      </c>
      <c r="J87" s="90">
        <v>0</v>
      </c>
      <c r="K87" s="96">
        <v>0</v>
      </c>
      <c r="L87" s="137">
        <f t="shared" si="6"/>
        <v>0</v>
      </c>
      <c r="M87" s="126"/>
      <c r="N87" s="142"/>
      <c r="O87" s="37"/>
      <c r="P87" s="37"/>
      <c r="Q87" s="40"/>
      <c r="R87" s="40"/>
      <c r="S87" s="40"/>
      <c r="T87" s="40"/>
      <c r="U87" s="40"/>
      <c r="V87" s="40"/>
      <c r="W87" s="40"/>
      <c r="X87" s="40"/>
    </row>
    <row r="88" spans="1:24" ht="17.25" customHeight="1">
      <c r="A88" s="61" t="s">
        <v>187</v>
      </c>
      <c r="B88" s="53" t="s">
        <v>304</v>
      </c>
      <c r="C88" s="61" t="s">
        <v>124</v>
      </c>
      <c r="D88" s="61" t="s">
        <v>305</v>
      </c>
      <c r="E88" s="48"/>
      <c r="F88" s="48"/>
      <c r="G88" s="48"/>
      <c r="H88" s="91">
        <v>70</v>
      </c>
      <c r="I88" s="129">
        <v>0</v>
      </c>
      <c r="J88" s="91">
        <f>J89</f>
        <v>0</v>
      </c>
      <c r="K88" s="97">
        <v>0</v>
      </c>
      <c r="L88" s="137">
        <f t="shared" si="6"/>
        <v>0</v>
      </c>
      <c r="M88" s="126"/>
      <c r="N88" s="142"/>
      <c r="O88" s="37"/>
      <c r="P88" s="37"/>
      <c r="Q88" s="40"/>
      <c r="R88" s="40"/>
      <c r="S88" s="40"/>
      <c r="T88" s="40"/>
      <c r="U88" s="40"/>
      <c r="V88" s="40"/>
      <c r="W88" s="40"/>
      <c r="X88" s="40"/>
    </row>
    <row r="89" spans="1:24" ht="19.5" customHeight="1">
      <c r="A89" s="61" t="s">
        <v>190</v>
      </c>
      <c r="B89" s="53" t="s">
        <v>306</v>
      </c>
      <c r="C89" s="61" t="s">
        <v>124</v>
      </c>
      <c r="D89" s="61" t="s">
        <v>305</v>
      </c>
      <c r="E89" s="61" t="s">
        <v>411</v>
      </c>
      <c r="F89" s="48"/>
      <c r="G89" s="48"/>
      <c r="H89" s="91">
        <v>70</v>
      </c>
      <c r="I89" s="129">
        <v>0</v>
      </c>
      <c r="J89" s="91">
        <f>J90</f>
        <v>0</v>
      </c>
      <c r="K89" s="97">
        <v>0</v>
      </c>
      <c r="L89" s="137">
        <f t="shared" si="6"/>
        <v>0</v>
      </c>
      <c r="M89" s="126">
        <v>0</v>
      </c>
      <c r="N89" s="142">
        <v>0</v>
      </c>
      <c r="O89" s="37"/>
      <c r="P89" s="37"/>
      <c r="Q89" s="40"/>
      <c r="R89" s="40"/>
      <c r="S89" s="40"/>
      <c r="T89" s="40"/>
      <c r="U89" s="40"/>
      <c r="V89" s="40"/>
      <c r="W89" s="40"/>
      <c r="X89" s="40"/>
    </row>
    <row r="90" spans="1:24" ht="19.5" customHeight="1">
      <c r="A90" s="48" t="s">
        <v>191</v>
      </c>
      <c r="B90" s="38" t="s">
        <v>160</v>
      </c>
      <c r="C90" s="48" t="s">
        <v>124</v>
      </c>
      <c r="D90" s="48" t="s">
        <v>305</v>
      </c>
      <c r="E90" s="48" t="s">
        <v>411</v>
      </c>
      <c r="F90" s="48" t="s">
        <v>307</v>
      </c>
      <c r="G90" s="48" t="s">
        <v>162</v>
      </c>
      <c r="H90" s="90">
        <v>70</v>
      </c>
      <c r="I90" s="130">
        <v>0</v>
      </c>
      <c r="J90" s="90">
        <v>0</v>
      </c>
      <c r="K90" s="96">
        <v>0</v>
      </c>
      <c r="L90" s="137">
        <f t="shared" si="6"/>
        <v>0</v>
      </c>
      <c r="N90" s="142"/>
      <c r="O90" s="37"/>
      <c r="P90" s="37"/>
      <c r="Q90" s="40"/>
      <c r="R90" s="40"/>
      <c r="S90" s="40"/>
      <c r="T90" s="40"/>
      <c r="U90" s="40"/>
      <c r="V90" s="40"/>
      <c r="W90" s="40"/>
      <c r="X90" s="40"/>
    </row>
    <row r="91" spans="1:24" ht="21.75" customHeight="1">
      <c r="A91" s="61" t="s">
        <v>287</v>
      </c>
      <c r="B91" s="53" t="s">
        <v>188</v>
      </c>
      <c r="C91" s="61" t="s">
        <v>124</v>
      </c>
      <c r="D91" s="61" t="s">
        <v>189</v>
      </c>
      <c r="E91" s="61"/>
      <c r="F91" s="48"/>
      <c r="G91" s="99"/>
      <c r="H91" s="91">
        <v>20</v>
      </c>
      <c r="I91" s="129">
        <v>0</v>
      </c>
      <c r="J91" s="91">
        <f>J92+J94</f>
        <v>0</v>
      </c>
      <c r="K91" s="97">
        <v>0</v>
      </c>
      <c r="L91" s="137">
        <f t="shared" si="6"/>
        <v>0</v>
      </c>
      <c r="M91" s="126"/>
      <c r="N91" s="142"/>
      <c r="O91" s="37"/>
      <c r="P91" s="37"/>
      <c r="Q91" s="40"/>
      <c r="R91" s="40"/>
      <c r="S91" s="40"/>
      <c r="T91" s="40"/>
      <c r="U91" s="40"/>
      <c r="V91" s="40"/>
      <c r="W91" s="40"/>
      <c r="X91" s="40"/>
    </row>
    <row r="92" spans="1:24" ht="28.5" customHeight="1">
      <c r="A92" s="61" t="s">
        <v>288</v>
      </c>
      <c r="B92" s="53" t="s">
        <v>412</v>
      </c>
      <c r="C92" s="61" t="s">
        <v>124</v>
      </c>
      <c r="D92" s="61" t="s">
        <v>189</v>
      </c>
      <c r="E92" s="61" t="s">
        <v>413</v>
      </c>
      <c r="F92" s="108"/>
      <c r="G92" s="99"/>
      <c r="H92" s="91">
        <v>5</v>
      </c>
      <c r="I92" s="129">
        <v>0</v>
      </c>
      <c r="J92" s="91">
        <f>J93</f>
        <v>0</v>
      </c>
      <c r="K92" s="97">
        <v>0</v>
      </c>
      <c r="L92" s="137">
        <f t="shared" si="6"/>
        <v>0</v>
      </c>
      <c r="M92" s="126"/>
      <c r="N92" s="142"/>
      <c r="O92" s="37"/>
      <c r="P92" s="37"/>
      <c r="Q92" s="40"/>
      <c r="R92" s="40"/>
      <c r="S92" s="40"/>
      <c r="T92" s="40"/>
      <c r="U92" s="40"/>
      <c r="V92" s="40"/>
      <c r="W92" s="40"/>
      <c r="X92" s="40"/>
    </row>
    <row r="93" spans="1:24" ht="18.75" customHeight="1">
      <c r="A93" s="48" t="s">
        <v>289</v>
      </c>
      <c r="B93" s="38" t="s">
        <v>166</v>
      </c>
      <c r="C93" s="48" t="s">
        <v>124</v>
      </c>
      <c r="D93" s="48" t="s">
        <v>189</v>
      </c>
      <c r="E93" s="48" t="s">
        <v>413</v>
      </c>
      <c r="F93" s="48" t="s">
        <v>157</v>
      </c>
      <c r="G93" s="48" t="s">
        <v>167</v>
      </c>
      <c r="H93" s="90">
        <v>5</v>
      </c>
      <c r="I93" s="130">
        <v>0</v>
      </c>
      <c r="J93" s="90">
        <v>0</v>
      </c>
      <c r="K93" s="96">
        <v>0</v>
      </c>
      <c r="L93" s="137">
        <f t="shared" si="6"/>
        <v>0</v>
      </c>
      <c r="M93" s="126">
        <v>5</v>
      </c>
      <c r="N93" s="142">
        <v>5</v>
      </c>
      <c r="O93" s="37"/>
      <c r="P93" s="37"/>
      <c r="Q93" s="40"/>
      <c r="R93" s="40"/>
      <c r="S93" s="40"/>
      <c r="T93" s="40"/>
      <c r="U93" s="40"/>
      <c r="V93" s="40"/>
      <c r="W93" s="40"/>
      <c r="X93" s="40"/>
    </row>
    <row r="94" spans="1:24" ht="92.25" customHeight="1">
      <c r="A94" s="61" t="s">
        <v>192</v>
      </c>
      <c r="B94" s="53" t="s">
        <v>414</v>
      </c>
      <c r="C94" s="61" t="s">
        <v>124</v>
      </c>
      <c r="D94" s="61" t="s">
        <v>189</v>
      </c>
      <c r="E94" s="61" t="s">
        <v>415</v>
      </c>
      <c r="F94" s="108"/>
      <c r="G94" s="99"/>
      <c r="H94" s="91">
        <v>15</v>
      </c>
      <c r="I94" s="129">
        <v>0</v>
      </c>
      <c r="J94" s="91">
        <f>J95</f>
        <v>0</v>
      </c>
      <c r="K94" s="97">
        <v>0</v>
      </c>
      <c r="L94" s="136">
        <f t="shared" si="6"/>
        <v>0</v>
      </c>
      <c r="M94" s="126"/>
      <c r="N94" s="142"/>
      <c r="O94" s="39"/>
      <c r="P94" s="39"/>
      <c r="Q94" s="40"/>
      <c r="R94" s="40"/>
      <c r="S94" s="40"/>
      <c r="T94" s="40"/>
      <c r="U94" s="40"/>
      <c r="V94" s="40"/>
      <c r="W94" s="40"/>
      <c r="X94" s="40"/>
    </row>
    <row r="95" spans="1:24" ht="22.5" customHeight="1">
      <c r="A95" s="48" t="s">
        <v>193</v>
      </c>
      <c r="B95" s="38" t="s">
        <v>166</v>
      </c>
      <c r="C95" s="48" t="s">
        <v>124</v>
      </c>
      <c r="D95" s="48" t="s">
        <v>189</v>
      </c>
      <c r="E95" s="48" t="s">
        <v>415</v>
      </c>
      <c r="F95" s="48" t="s">
        <v>157</v>
      </c>
      <c r="G95" s="48" t="s">
        <v>167</v>
      </c>
      <c r="H95" s="90">
        <v>15</v>
      </c>
      <c r="I95" s="130">
        <v>0</v>
      </c>
      <c r="J95" s="90">
        <v>0</v>
      </c>
      <c r="K95" s="96">
        <v>0</v>
      </c>
      <c r="L95" s="137">
        <f t="shared" si="6"/>
        <v>0</v>
      </c>
      <c r="M95" s="126">
        <v>15</v>
      </c>
      <c r="N95" s="142">
        <v>15</v>
      </c>
      <c r="O95" s="39"/>
      <c r="P95" s="39"/>
      <c r="Q95" s="40"/>
      <c r="R95" s="40"/>
      <c r="S95" s="40"/>
      <c r="T95" s="40"/>
      <c r="U95" s="40"/>
      <c r="V95" s="40"/>
      <c r="W95" s="40"/>
      <c r="X95" s="40"/>
    </row>
    <row r="96" spans="1:24" ht="31.5" customHeight="1">
      <c r="A96" s="61" t="s">
        <v>194</v>
      </c>
      <c r="B96" s="53" t="s">
        <v>195</v>
      </c>
      <c r="C96" s="61" t="s">
        <v>124</v>
      </c>
      <c r="D96" s="61" t="s">
        <v>196</v>
      </c>
      <c r="E96" s="61"/>
      <c r="F96" s="48"/>
      <c r="G96" s="99"/>
      <c r="H96" s="91">
        <v>184</v>
      </c>
      <c r="I96" s="129">
        <v>0</v>
      </c>
      <c r="J96" s="91">
        <f>J97</f>
        <v>0</v>
      </c>
      <c r="K96" s="97">
        <v>0</v>
      </c>
      <c r="L96" s="136">
        <f t="shared" si="6"/>
        <v>0</v>
      </c>
      <c r="M96" s="126"/>
      <c r="N96" s="142"/>
      <c r="O96" s="39"/>
      <c r="P96" s="39"/>
      <c r="Q96" s="40"/>
      <c r="R96" s="40"/>
      <c r="S96" s="40"/>
      <c r="T96" s="40"/>
      <c r="U96" s="40"/>
      <c r="V96" s="40"/>
      <c r="W96" s="40"/>
      <c r="X96" s="40"/>
    </row>
    <row r="97" spans="1:24" ht="51.75" customHeight="1">
      <c r="A97" s="61" t="s">
        <v>112</v>
      </c>
      <c r="B97" s="53" t="s">
        <v>197</v>
      </c>
      <c r="C97" s="61" t="s">
        <v>124</v>
      </c>
      <c r="D97" s="61" t="s">
        <v>198</v>
      </c>
      <c r="E97" s="61"/>
      <c r="F97" s="108"/>
      <c r="G97" s="99"/>
      <c r="H97" s="91">
        <v>184</v>
      </c>
      <c r="I97" s="129">
        <v>0</v>
      </c>
      <c r="J97" s="91">
        <f>J98+J102</f>
        <v>0</v>
      </c>
      <c r="K97" s="97">
        <v>0</v>
      </c>
      <c r="L97" s="136">
        <f t="shared" si="6"/>
        <v>0</v>
      </c>
      <c r="M97" s="126"/>
      <c r="N97" s="142"/>
      <c r="O97" s="39"/>
      <c r="P97" s="39"/>
      <c r="Q97" s="40"/>
      <c r="R97" s="40"/>
      <c r="S97" s="40"/>
      <c r="T97" s="40"/>
      <c r="U97" s="40"/>
      <c r="V97" s="40"/>
      <c r="W97" s="40"/>
      <c r="X97" s="40"/>
    </row>
    <row r="98" spans="1:24" ht="48.75" customHeight="1">
      <c r="A98" s="98" t="s">
        <v>199</v>
      </c>
      <c r="B98" s="109" t="s">
        <v>308</v>
      </c>
      <c r="C98" s="61" t="s">
        <v>124</v>
      </c>
      <c r="D98" s="61" t="s">
        <v>198</v>
      </c>
      <c r="E98" s="61" t="s">
        <v>416</v>
      </c>
      <c r="F98" s="108"/>
      <c r="G98" s="99"/>
      <c r="H98" s="91">
        <v>154</v>
      </c>
      <c r="I98" s="129">
        <v>0</v>
      </c>
      <c r="J98" s="91">
        <f>J99</f>
        <v>0</v>
      </c>
      <c r="K98" s="97">
        <v>0</v>
      </c>
      <c r="L98" s="136">
        <f t="shared" si="6"/>
        <v>0</v>
      </c>
      <c r="M98" s="126"/>
      <c r="N98" s="142"/>
      <c r="S98" s="40"/>
      <c r="T98" s="40"/>
      <c r="U98" s="40"/>
      <c r="V98" s="40"/>
      <c r="W98" s="40"/>
      <c r="X98" s="40"/>
    </row>
    <row r="99" spans="1:24" ht="18.75" customHeight="1">
      <c r="A99" s="52" t="s">
        <v>309</v>
      </c>
      <c r="B99" s="38" t="s">
        <v>163</v>
      </c>
      <c r="C99" s="48" t="s">
        <v>124</v>
      </c>
      <c r="D99" s="48" t="s">
        <v>198</v>
      </c>
      <c r="E99" s="48" t="s">
        <v>416</v>
      </c>
      <c r="F99" s="48" t="s">
        <v>177</v>
      </c>
      <c r="G99" s="110">
        <v>300</v>
      </c>
      <c r="H99" s="90">
        <v>154</v>
      </c>
      <c r="I99" s="130">
        <v>0</v>
      </c>
      <c r="J99" s="90">
        <f>J100+J101</f>
        <v>0</v>
      </c>
      <c r="K99" s="96">
        <v>0</v>
      </c>
      <c r="L99" s="137">
        <f t="shared" si="6"/>
        <v>0</v>
      </c>
      <c r="M99" s="126"/>
      <c r="N99" s="142"/>
      <c r="O99" s="37"/>
      <c r="P99" s="37"/>
      <c r="Q99" s="40"/>
      <c r="R99" s="40"/>
      <c r="S99" s="40"/>
      <c r="T99" s="40"/>
      <c r="U99" s="40"/>
      <c r="V99" s="40"/>
      <c r="W99" s="40"/>
      <c r="X99" s="40"/>
    </row>
    <row r="100" spans="1:24" s="31" customFormat="1" ht="16.5" customHeight="1">
      <c r="A100" s="52" t="s">
        <v>310</v>
      </c>
      <c r="B100" s="38" t="s">
        <v>163</v>
      </c>
      <c r="C100" s="48" t="s">
        <v>124</v>
      </c>
      <c r="D100" s="48" t="s">
        <v>198</v>
      </c>
      <c r="E100" s="48" t="s">
        <v>416</v>
      </c>
      <c r="F100" s="48" t="s">
        <v>157</v>
      </c>
      <c r="G100" s="48" t="s">
        <v>165</v>
      </c>
      <c r="H100" s="90">
        <v>33</v>
      </c>
      <c r="I100" s="130">
        <v>0</v>
      </c>
      <c r="J100" s="90">
        <v>0</v>
      </c>
      <c r="K100" s="96">
        <v>0</v>
      </c>
      <c r="L100" s="137">
        <f t="shared" si="6"/>
        <v>0</v>
      </c>
      <c r="M100" s="126"/>
      <c r="N100" s="144"/>
      <c r="O100" s="37"/>
      <c r="P100" s="37"/>
      <c r="Q100" s="47"/>
      <c r="R100" s="47"/>
      <c r="S100" s="47"/>
      <c r="T100" s="47"/>
      <c r="U100" s="47"/>
      <c r="V100" s="47"/>
      <c r="W100" s="47"/>
      <c r="X100" s="47"/>
    </row>
    <row r="101" spans="1:24" ht="24" customHeight="1">
      <c r="A101" s="52" t="s">
        <v>311</v>
      </c>
      <c r="B101" s="38" t="s">
        <v>166</v>
      </c>
      <c r="C101" s="48" t="s">
        <v>124</v>
      </c>
      <c r="D101" s="48" t="s">
        <v>198</v>
      </c>
      <c r="E101" s="48" t="s">
        <v>416</v>
      </c>
      <c r="F101" s="48" t="s">
        <v>157</v>
      </c>
      <c r="G101" s="48" t="s">
        <v>167</v>
      </c>
      <c r="H101" s="90">
        <v>121</v>
      </c>
      <c r="I101" s="130">
        <v>0</v>
      </c>
      <c r="J101" s="90">
        <v>0</v>
      </c>
      <c r="K101" s="96">
        <v>0</v>
      </c>
      <c r="L101" s="137">
        <f t="shared" si="6"/>
        <v>0</v>
      </c>
      <c r="M101" s="126"/>
      <c r="N101" s="142"/>
      <c r="O101" s="37"/>
      <c r="P101" s="37"/>
      <c r="Q101" s="40"/>
      <c r="R101" s="40"/>
      <c r="S101" s="40"/>
      <c r="T101" s="40"/>
      <c r="U101" s="40"/>
      <c r="V101" s="40"/>
      <c r="W101" s="40"/>
      <c r="X101" s="40"/>
    </row>
    <row r="102" spans="1:24" ht="57" customHeight="1">
      <c r="A102" s="98" t="s">
        <v>202</v>
      </c>
      <c r="B102" s="111" t="s">
        <v>312</v>
      </c>
      <c r="C102" s="61" t="s">
        <v>124</v>
      </c>
      <c r="D102" s="61" t="s">
        <v>198</v>
      </c>
      <c r="E102" s="61" t="s">
        <v>417</v>
      </c>
      <c r="F102" s="108"/>
      <c r="G102" s="99"/>
      <c r="H102" s="91">
        <v>30</v>
      </c>
      <c r="I102" s="129">
        <v>0</v>
      </c>
      <c r="J102" s="91">
        <f>J103</f>
        <v>0</v>
      </c>
      <c r="K102" s="97">
        <v>0</v>
      </c>
      <c r="L102" s="136">
        <f t="shared" si="6"/>
        <v>0</v>
      </c>
      <c r="M102" s="126"/>
      <c r="N102" s="142"/>
      <c r="O102" s="39"/>
      <c r="P102" s="39"/>
      <c r="Q102" s="40"/>
      <c r="R102" s="40"/>
      <c r="S102" s="40"/>
      <c r="T102" s="40"/>
      <c r="U102" s="40"/>
      <c r="V102" s="40"/>
      <c r="W102" s="40"/>
      <c r="X102" s="40"/>
    </row>
    <row r="103" spans="1:24" ht="14.25" customHeight="1">
      <c r="A103" s="48" t="s">
        <v>203</v>
      </c>
      <c r="B103" s="38" t="s">
        <v>163</v>
      </c>
      <c r="C103" s="48" t="s">
        <v>124</v>
      </c>
      <c r="D103" s="48" t="s">
        <v>198</v>
      </c>
      <c r="E103" s="48" t="s">
        <v>417</v>
      </c>
      <c r="F103" s="48" t="s">
        <v>157</v>
      </c>
      <c r="G103" s="48" t="s">
        <v>13</v>
      </c>
      <c r="H103" s="90">
        <v>30</v>
      </c>
      <c r="I103" s="130">
        <v>0</v>
      </c>
      <c r="J103" s="90">
        <f>J104</f>
        <v>0</v>
      </c>
      <c r="K103" s="96">
        <v>0</v>
      </c>
      <c r="L103" s="137">
        <f t="shared" si="6"/>
        <v>0</v>
      </c>
      <c r="M103" s="126"/>
      <c r="N103" s="142"/>
      <c r="O103" s="39"/>
      <c r="P103" s="39"/>
      <c r="Q103" s="40"/>
      <c r="R103" s="40"/>
      <c r="S103" s="40"/>
      <c r="T103" s="40"/>
      <c r="U103" s="40"/>
      <c r="V103" s="40"/>
      <c r="W103" s="40"/>
      <c r="X103" s="40"/>
    </row>
    <row r="104" spans="1:24" ht="14.25" customHeight="1">
      <c r="A104" s="48" t="s">
        <v>204</v>
      </c>
      <c r="B104" s="38" t="s">
        <v>166</v>
      </c>
      <c r="C104" s="48" t="s">
        <v>124</v>
      </c>
      <c r="D104" s="48" t="s">
        <v>198</v>
      </c>
      <c r="E104" s="48" t="s">
        <v>417</v>
      </c>
      <c r="F104" s="48" t="s">
        <v>157</v>
      </c>
      <c r="G104" s="48" t="s">
        <v>167</v>
      </c>
      <c r="H104" s="90">
        <v>30</v>
      </c>
      <c r="I104" s="130">
        <v>0</v>
      </c>
      <c r="J104" s="90">
        <v>0</v>
      </c>
      <c r="K104" s="96">
        <v>0</v>
      </c>
      <c r="L104" s="137">
        <f t="shared" si="6"/>
        <v>0</v>
      </c>
      <c r="M104" s="126"/>
      <c r="N104" s="142"/>
      <c r="O104" s="39"/>
      <c r="P104" s="39"/>
      <c r="Q104" s="40"/>
      <c r="R104" s="40"/>
      <c r="S104" s="40"/>
      <c r="T104" s="40"/>
      <c r="U104" s="40"/>
      <c r="V104" s="40"/>
      <c r="W104" s="40"/>
      <c r="X104" s="40"/>
    </row>
    <row r="105" spans="1:24" ht="21.75" customHeight="1">
      <c r="A105" s="61" t="s">
        <v>52</v>
      </c>
      <c r="B105" s="53" t="s">
        <v>205</v>
      </c>
      <c r="C105" s="61" t="s">
        <v>124</v>
      </c>
      <c r="D105" s="61" t="s">
        <v>206</v>
      </c>
      <c r="E105" s="48"/>
      <c r="F105" s="48"/>
      <c r="G105" s="48"/>
      <c r="H105" s="91">
        <v>244</v>
      </c>
      <c r="I105" s="129">
        <v>5</v>
      </c>
      <c r="J105" s="91">
        <f>J106</f>
        <v>0</v>
      </c>
      <c r="K105" s="97">
        <f>J105/I105</f>
        <v>0</v>
      </c>
      <c r="L105" s="136">
        <f aca="true" t="shared" si="8" ref="L105:L136">J105/H105</f>
        <v>0</v>
      </c>
      <c r="M105" s="126"/>
      <c r="N105" s="142"/>
      <c r="O105" s="39"/>
      <c r="P105" s="39"/>
      <c r="Q105" s="40"/>
      <c r="R105" s="40"/>
      <c r="S105" s="40"/>
      <c r="T105" s="40"/>
      <c r="U105" s="40"/>
      <c r="V105" s="40"/>
      <c r="W105" s="40"/>
      <c r="X105" s="40"/>
    </row>
    <row r="106" spans="1:24" ht="18.75" customHeight="1">
      <c r="A106" s="61" t="s">
        <v>55</v>
      </c>
      <c r="B106" s="53" t="s">
        <v>290</v>
      </c>
      <c r="C106" s="61" t="s">
        <v>124</v>
      </c>
      <c r="D106" s="61" t="s">
        <v>207</v>
      </c>
      <c r="E106" s="48"/>
      <c r="F106" s="48"/>
      <c r="G106" s="48"/>
      <c r="H106" s="91">
        <v>244</v>
      </c>
      <c r="I106" s="129">
        <v>5</v>
      </c>
      <c r="J106" s="91">
        <f>J107+J110</f>
        <v>0</v>
      </c>
      <c r="K106" s="97">
        <f>J106/I106</f>
        <v>0</v>
      </c>
      <c r="L106" s="136">
        <f t="shared" si="8"/>
        <v>0</v>
      </c>
      <c r="M106" s="126"/>
      <c r="N106" s="142"/>
      <c r="O106" s="39"/>
      <c r="P106" s="39"/>
      <c r="Q106" s="40"/>
      <c r="R106" s="40"/>
      <c r="S106" s="40"/>
      <c r="T106" s="40"/>
      <c r="U106" s="40"/>
      <c r="V106" s="40"/>
      <c r="W106" s="40"/>
      <c r="X106" s="40"/>
    </row>
    <row r="107" spans="1:24" ht="44.25" customHeight="1">
      <c r="A107" s="61" t="s">
        <v>58</v>
      </c>
      <c r="B107" s="53" t="s">
        <v>313</v>
      </c>
      <c r="C107" s="61" t="s">
        <v>124</v>
      </c>
      <c r="D107" s="61" t="s">
        <v>207</v>
      </c>
      <c r="E107" s="61" t="s">
        <v>418</v>
      </c>
      <c r="F107" s="48"/>
      <c r="G107" s="48"/>
      <c r="H107" s="91">
        <v>239</v>
      </c>
      <c r="I107" s="129">
        <v>0</v>
      </c>
      <c r="J107" s="91">
        <f>J108</f>
        <v>0</v>
      </c>
      <c r="K107" s="97">
        <v>0</v>
      </c>
      <c r="L107" s="136">
        <f t="shared" si="8"/>
        <v>0</v>
      </c>
      <c r="M107" s="126"/>
      <c r="N107" s="142"/>
      <c r="O107" s="39"/>
      <c r="P107" s="39"/>
      <c r="Q107" s="40"/>
      <c r="R107" s="40"/>
      <c r="S107" s="40"/>
      <c r="T107" s="40"/>
      <c r="U107" s="40"/>
      <c r="V107" s="40"/>
      <c r="W107" s="40"/>
      <c r="X107" s="40"/>
    </row>
    <row r="108" spans="1:24" ht="15" customHeight="1">
      <c r="A108" s="52" t="s">
        <v>419</v>
      </c>
      <c r="B108" s="38" t="s">
        <v>144</v>
      </c>
      <c r="C108" s="48" t="s">
        <v>124</v>
      </c>
      <c r="D108" s="48" t="s">
        <v>207</v>
      </c>
      <c r="E108" s="48" t="s">
        <v>418</v>
      </c>
      <c r="F108" s="48" t="s">
        <v>157</v>
      </c>
      <c r="G108" s="48" t="s">
        <v>145</v>
      </c>
      <c r="H108" s="90">
        <v>239</v>
      </c>
      <c r="I108" s="130">
        <v>0</v>
      </c>
      <c r="J108" s="90">
        <f>J109</f>
        <v>0</v>
      </c>
      <c r="K108" s="96">
        <v>0</v>
      </c>
      <c r="L108" s="137">
        <f t="shared" si="8"/>
        <v>0</v>
      </c>
      <c r="M108" s="126"/>
      <c r="N108" s="142"/>
      <c r="O108" s="39"/>
      <c r="P108" s="39"/>
      <c r="Q108" s="40"/>
      <c r="R108" s="40"/>
      <c r="S108" s="40"/>
      <c r="T108" s="40"/>
      <c r="U108" s="40"/>
      <c r="V108" s="40"/>
      <c r="W108" s="40"/>
      <c r="X108" s="40"/>
    </row>
    <row r="109" spans="1:24" ht="13.5" customHeight="1">
      <c r="A109" s="52" t="s">
        <v>291</v>
      </c>
      <c r="B109" s="38" t="s">
        <v>159</v>
      </c>
      <c r="C109" s="48" t="s">
        <v>124</v>
      </c>
      <c r="D109" s="48" t="s">
        <v>207</v>
      </c>
      <c r="E109" s="48" t="s">
        <v>418</v>
      </c>
      <c r="F109" s="48" t="s">
        <v>157</v>
      </c>
      <c r="G109" s="48" t="s">
        <v>148</v>
      </c>
      <c r="H109" s="90">
        <v>239</v>
      </c>
      <c r="I109" s="130">
        <v>0</v>
      </c>
      <c r="J109" s="90">
        <v>0</v>
      </c>
      <c r="K109" s="96">
        <v>0</v>
      </c>
      <c r="L109" s="137">
        <f t="shared" si="8"/>
        <v>0</v>
      </c>
      <c r="M109" s="126"/>
      <c r="N109" s="142"/>
      <c r="O109" s="54"/>
      <c r="P109" s="55"/>
      <c r="Q109" s="56"/>
      <c r="R109" s="56"/>
      <c r="S109" s="56"/>
      <c r="T109" s="56"/>
      <c r="U109" s="40"/>
      <c r="V109" s="40"/>
      <c r="W109" s="40"/>
      <c r="X109" s="40"/>
    </row>
    <row r="110" spans="1:24" ht="42" customHeight="1">
      <c r="A110" s="61" t="s">
        <v>420</v>
      </c>
      <c r="B110" s="53" t="s">
        <v>421</v>
      </c>
      <c r="C110" s="61" t="s">
        <v>124</v>
      </c>
      <c r="D110" s="61" t="s">
        <v>207</v>
      </c>
      <c r="E110" s="61" t="s">
        <v>422</v>
      </c>
      <c r="F110" s="48"/>
      <c r="G110" s="48"/>
      <c r="H110" s="91">
        <v>5</v>
      </c>
      <c r="I110" s="129">
        <v>5</v>
      </c>
      <c r="J110" s="91">
        <f>J111</f>
        <v>0</v>
      </c>
      <c r="K110" s="97">
        <f>J110/I110</f>
        <v>0</v>
      </c>
      <c r="L110" s="136">
        <f t="shared" si="8"/>
        <v>0</v>
      </c>
      <c r="M110" s="126"/>
      <c r="N110" s="142"/>
      <c r="O110" s="54"/>
      <c r="P110" s="55"/>
      <c r="Q110" s="56"/>
      <c r="R110" s="56"/>
      <c r="S110" s="56"/>
      <c r="T110" s="56"/>
      <c r="U110" s="40"/>
      <c r="V110" s="40"/>
      <c r="W110" s="40"/>
      <c r="X110" s="40"/>
    </row>
    <row r="111" spans="1:24" ht="18.75" customHeight="1">
      <c r="A111" s="52" t="s">
        <v>423</v>
      </c>
      <c r="B111" s="38" t="s">
        <v>163</v>
      </c>
      <c r="C111" s="48" t="s">
        <v>124</v>
      </c>
      <c r="D111" s="48" t="s">
        <v>207</v>
      </c>
      <c r="E111" s="48" t="s">
        <v>422</v>
      </c>
      <c r="F111" s="48" t="s">
        <v>157</v>
      </c>
      <c r="G111" s="48" t="s">
        <v>13</v>
      </c>
      <c r="H111" s="90">
        <v>5</v>
      </c>
      <c r="I111" s="130">
        <v>5</v>
      </c>
      <c r="J111" s="90">
        <f>J112</f>
        <v>0</v>
      </c>
      <c r="K111" s="96">
        <f>J111/I111</f>
        <v>0</v>
      </c>
      <c r="L111" s="137">
        <f t="shared" si="8"/>
        <v>0</v>
      </c>
      <c r="M111" s="126"/>
      <c r="N111" s="142"/>
      <c r="O111" s="54"/>
      <c r="P111" s="55"/>
      <c r="Q111" s="57"/>
      <c r="R111" s="57"/>
      <c r="S111" s="57"/>
      <c r="T111" s="57"/>
      <c r="U111" s="40"/>
      <c r="V111" s="40"/>
      <c r="W111" s="40"/>
      <c r="X111" s="40"/>
    </row>
    <row r="112" spans="1:24" ht="15" customHeight="1">
      <c r="A112" s="52" t="s">
        <v>424</v>
      </c>
      <c r="B112" s="38" t="s">
        <v>166</v>
      </c>
      <c r="C112" s="48" t="s">
        <v>124</v>
      </c>
      <c r="D112" s="48" t="s">
        <v>207</v>
      </c>
      <c r="E112" s="48" t="s">
        <v>422</v>
      </c>
      <c r="F112" s="48" t="s">
        <v>157</v>
      </c>
      <c r="G112" s="48" t="s">
        <v>167</v>
      </c>
      <c r="H112" s="90">
        <v>5</v>
      </c>
      <c r="I112" s="130">
        <v>5</v>
      </c>
      <c r="J112" s="90">
        <v>0</v>
      </c>
      <c r="K112" s="96">
        <f>J112/I112</f>
        <v>0</v>
      </c>
      <c r="L112" s="137">
        <f t="shared" si="8"/>
        <v>0</v>
      </c>
      <c r="M112" s="126"/>
      <c r="N112" s="142"/>
      <c r="O112" s="59"/>
      <c r="P112" s="60"/>
      <c r="Q112" s="60"/>
      <c r="R112" s="60"/>
      <c r="S112" s="60"/>
      <c r="T112" s="60"/>
      <c r="U112" s="40"/>
      <c r="V112" s="40"/>
      <c r="W112" s="40"/>
      <c r="X112" s="40"/>
    </row>
    <row r="113" spans="1:24" ht="20.25" customHeight="1">
      <c r="A113" s="61" t="s">
        <v>61</v>
      </c>
      <c r="B113" s="53" t="s">
        <v>208</v>
      </c>
      <c r="C113" s="53"/>
      <c r="D113" s="61" t="s">
        <v>209</v>
      </c>
      <c r="E113" s="112"/>
      <c r="F113" s="112"/>
      <c r="G113" s="99"/>
      <c r="H113" s="91">
        <v>9514.6</v>
      </c>
      <c r="I113" s="129">
        <v>141.3</v>
      </c>
      <c r="J113" s="91">
        <f>J114</f>
        <v>62</v>
      </c>
      <c r="K113" s="97">
        <f>J113/I113</f>
        <v>0.4387827317763623</v>
      </c>
      <c r="L113" s="136">
        <f t="shared" si="8"/>
        <v>0.006516301263321631</v>
      </c>
      <c r="M113" s="126"/>
      <c r="N113" s="142"/>
      <c r="O113" s="54"/>
      <c r="P113" s="55"/>
      <c r="Q113" s="55"/>
      <c r="R113" s="55"/>
      <c r="S113" s="55"/>
      <c r="T113" s="55"/>
      <c r="U113" s="40"/>
      <c r="V113" s="40"/>
      <c r="W113" s="40"/>
      <c r="X113" s="40"/>
    </row>
    <row r="114" spans="1:24" ht="20.25" customHeight="1">
      <c r="A114" s="61" t="s">
        <v>62</v>
      </c>
      <c r="B114" s="53" t="s">
        <v>210</v>
      </c>
      <c r="C114" s="61" t="s">
        <v>124</v>
      </c>
      <c r="D114" s="61" t="s">
        <v>211</v>
      </c>
      <c r="E114" s="108"/>
      <c r="F114" s="112"/>
      <c r="G114" s="99"/>
      <c r="H114" s="91">
        <v>9514.6</v>
      </c>
      <c r="I114" s="129">
        <v>141.3</v>
      </c>
      <c r="J114" s="91">
        <f>J115+J118+J121</f>
        <v>62</v>
      </c>
      <c r="K114" s="97">
        <f>J114/I114</f>
        <v>0.4387827317763623</v>
      </c>
      <c r="L114" s="136">
        <f t="shared" si="8"/>
        <v>0.006516301263321631</v>
      </c>
      <c r="M114" s="126"/>
      <c r="N114" s="142"/>
      <c r="O114" s="54"/>
      <c r="P114" s="55"/>
      <c r="Q114" s="55"/>
      <c r="R114" s="55"/>
      <c r="S114" s="55"/>
      <c r="T114" s="55"/>
      <c r="U114" s="40"/>
      <c r="V114" s="40"/>
      <c r="W114" s="40"/>
      <c r="X114" s="40"/>
    </row>
    <row r="115" spans="1:24" ht="28.5" customHeight="1">
      <c r="A115" s="61" t="s">
        <v>63</v>
      </c>
      <c r="B115" s="111" t="s">
        <v>314</v>
      </c>
      <c r="C115" s="61" t="s">
        <v>124</v>
      </c>
      <c r="D115" s="61" t="s">
        <v>211</v>
      </c>
      <c r="E115" s="61" t="s">
        <v>425</v>
      </c>
      <c r="F115" s="108"/>
      <c r="G115" s="99"/>
      <c r="H115" s="91">
        <v>3000</v>
      </c>
      <c r="I115" s="129">
        <v>0</v>
      </c>
      <c r="J115" s="91">
        <f>J116</f>
        <v>0</v>
      </c>
      <c r="K115" s="97">
        <v>0</v>
      </c>
      <c r="L115" s="136">
        <f t="shared" si="8"/>
        <v>0</v>
      </c>
      <c r="M115" s="126"/>
      <c r="N115" s="142"/>
      <c r="O115" s="54"/>
      <c r="P115" s="55"/>
      <c r="Q115" s="55"/>
      <c r="R115" s="57"/>
      <c r="S115" s="57"/>
      <c r="T115" s="57"/>
      <c r="U115" s="40"/>
      <c r="V115" s="40"/>
      <c r="W115" s="40"/>
      <c r="X115" s="40"/>
    </row>
    <row r="116" spans="1:24" ht="17.25" customHeight="1">
      <c r="A116" s="52" t="s">
        <v>212</v>
      </c>
      <c r="B116" s="38" t="s">
        <v>144</v>
      </c>
      <c r="C116" s="48" t="s">
        <v>124</v>
      </c>
      <c r="D116" s="48" t="s">
        <v>211</v>
      </c>
      <c r="E116" s="48" t="s">
        <v>425</v>
      </c>
      <c r="F116" s="52" t="s">
        <v>157</v>
      </c>
      <c r="G116" s="48" t="s">
        <v>145</v>
      </c>
      <c r="H116" s="90">
        <v>3000</v>
      </c>
      <c r="I116" s="130">
        <v>0</v>
      </c>
      <c r="J116" s="90">
        <f>J117</f>
        <v>0</v>
      </c>
      <c r="K116" s="96">
        <v>0</v>
      </c>
      <c r="L116" s="137">
        <f t="shared" si="8"/>
        <v>0</v>
      </c>
      <c r="M116" s="126"/>
      <c r="N116" s="142"/>
      <c r="O116" s="59"/>
      <c r="P116" s="60"/>
      <c r="Q116" s="60"/>
      <c r="R116" s="60"/>
      <c r="S116" s="60"/>
      <c r="T116" s="60"/>
      <c r="U116" s="40"/>
      <c r="V116" s="40"/>
      <c r="W116" s="40"/>
      <c r="X116" s="40"/>
    </row>
    <row r="117" spans="1:24" ht="16.5" customHeight="1">
      <c r="A117" s="52" t="s">
        <v>315</v>
      </c>
      <c r="B117" s="38" t="s">
        <v>159</v>
      </c>
      <c r="C117" s="48" t="s">
        <v>124</v>
      </c>
      <c r="D117" s="48" t="s">
        <v>211</v>
      </c>
      <c r="E117" s="48" t="s">
        <v>425</v>
      </c>
      <c r="F117" s="52" t="s">
        <v>157</v>
      </c>
      <c r="G117" s="48" t="s">
        <v>148</v>
      </c>
      <c r="H117" s="90">
        <v>3000</v>
      </c>
      <c r="I117" s="130">
        <v>0</v>
      </c>
      <c r="J117" s="90">
        <v>0</v>
      </c>
      <c r="K117" s="96">
        <v>0</v>
      </c>
      <c r="L117" s="137">
        <f t="shared" si="8"/>
        <v>0</v>
      </c>
      <c r="M117" s="126"/>
      <c r="N117" s="142"/>
      <c r="O117" s="54"/>
      <c r="P117" s="55"/>
      <c r="Q117" s="55"/>
      <c r="R117" s="55"/>
      <c r="S117" s="55"/>
      <c r="T117" s="55"/>
      <c r="U117" s="40"/>
      <c r="V117" s="40"/>
      <c r="W117" s="40"/>
      <c r="X117" s="40"/>
    </row>
    <row r="118" spans="1:24" ht="29.25" customHeight="1">
      <c r="A118" s="61" t="s">
        <v>213</v>
      </c>
      <c r="B118" s="111" t="s">
        <v>316</v>
      </c>
      <c r="C118" s="61" t="s">
        <v>124</v>
      </c>
      <c r="D118" s="61" t="s">
        <v>211</v>
      </c>
      <c r="E118" s="61" t="s">
        <v>426</v>
      </c>
      <c r="F118" s="108"/>
      <c r="G118" s="99"/>
      <c r="H118" s="91">
        <v>1595</v>
      </c>
      <c r="I118" s="129">
        <v>0</v>
      </c>
      <c r="J118" s="91">
        <f>J119</f>
        <v>0</v>
      </c>
      <c r="K118" s="97">
        <v>0</v>
      </c>
      <c r="L118" s="136">
        <f t="shared" si="8"/>
        <v>0</v>
      </c>
      <c r="M118" s="126"/>
      <c r="N118" s="142"/>
      <c r="O118" s="54"/>
      <c r="P118" s="55"/>
      <c r="Q118" s="55"/>
      <c r="R118" s="55"/>
      <c r="S118" s="55"/>
      <c r="T118" s="55"/>
      <c r="U118" s="40"/>
      <c r="V118" s="40"/>
      <c r="W118" s="40"/>
      <c r="X118" s="40"/>
    </row>
    <row r="119" spans="1:24" ht="17.25" customHeight="1">
      <c r="A119" s="52" t="s">
        <v>214</v>
      </c>
      <c r="B119" s="38" t="s">
        <v>144</v>
      </c>
      <c r="C119" s="48" t="s">
        <v>124</v>
      </c>
      <c r="D119" s="48" t="s">
        <v>211</v>
      </c>
      <c r="E119" s="48" t="s">
        <v>426</v>
      </c>
      <c r="F119" s="52" t="s">
        <v>157</v>
      </c>
      <c r="G119" s="48" t="s">
        <v>145</v>
      </c>
      <c r="H119" s="90">
        <v>1595</v>
      </c>
      <c r="I119" s="130">
        <v>0</v>
      </c>
      <c r="J119" s="90">
        <f>J120</f>
        <v>0</v>
      </c>
      <c r="K119" s="96">
        <v>0</v>
      </c>
      <c r="L119" s="137">
        <f t="shared" si="8"/>
        <v>0</v>
      </c>
      <c r="M119" s="126"/>
      <c r="N119" s="142"/>
      <c r="O119" s="54"/>
      <c r="P119" s="55"/>
      <c r="Q119" s="55"/>
      <c r="R119" s="57"/>
      <c r="S119" s="57"/>
      <c r="T119" s="57"/>
      <c r="U119" s="40"/>
      <c r="V119" s="40"/>
      <c r="W119" s="40"/>
      <c r="X119" s="40"/>
    </row>
    <row r="120" spans="1:24" ht="16.5" customHeight="1">
      <c r="A120" s="52" t="s">
        <v>215</v>
      </c>
      <c r="B120" s="38" t="s">
        <v>159</v>
      </c>
      <c r="C120" s="48" t="s">
        <v>124</v>
      </c>
      <c r="D120" s="48" t="s">
        <v>211</v>
      </c>
      <c r="E120" s="48" t="s">
        <v>426</v>
      </c>
      <c r="F120" s="52" t="s">
        <v>157</v>
      </c>
      <c r="G120" s="48" t="s">
        <v>148</v>
      </c>
      <c r="H120" s="90">
        <v>1595</v>
      </c>
      <c r="I120" s="130">
        <v>0</v>
      </c>
      <c r="J120" s="94">
        <v>0</v>
      </c>
      <c r="K120" s="96">
        <v>0</v>
      </c>
      <c r="L120" s="137">
        <f t="shared" si="8"/>
        <v>0</v>
      </c>
      <c r="M120" s="126"/>
      <c r="N120" s="142"/>
      <c r="O120" s="37"/>
      <c r="P120" s="37"/>
      <c r="Q120" s="40"/>
      <c r="R120" s="40"/>
      <c r="S120" s="40"/>
      <c r="T120" s="40"/>
      <c r="U120" s="40"/>
      <c r="V120" s="40"/>
      <c r="W120" s="40"/>
      <c r="X120" s="40"/>
    </row>
    <row r="121" spans="1:24" ht="23.25" customHeight="1">
      <c r="A121" s="61" t="s">
        <v>216</v>
      </c>
      <c r="B121" s="111" t="s">
        <v>317</v>
      </c>
      <c r="C121" s="61" t="s">
        <v>124</v>
      </c>
      <c r="D121" s="61" t="s">
        <v>211</v>
      </c>
      <c r="E121" s="61" t="s">
        <v>427</v>
      </c>
      <c r="F121" s="108"/>
      <c r="G121" s="99"/>
      <c r="H121" s="91">
        <v>4919.6</v>
      </c>
      <c r="I121" s="129">
        <v>141.3</v>
      </c>
      <c r="J121" s="91">
        <f>SUM(J122:J122)</f>
        <v>62</v>
      </c>
      <c r="K121" s="97">
        <f aca="true" t="shared" si="9" ref="K121:K159">J121/I121</f>
        <v>0.4387827317763623</v>
      </c>
      <c r="L121" s="136">
        <f t="shared" si="8"/>
        <v>0.012602650622001789</v>
      </c>
      <c r="M121" s="126"/>
      <c r="N121" s="142"/>
      <c r="S121" s="40"/>
      <c r="T121" s="40"/>
      <c r="U121" s="40"/>
      <c r="V121" s="40"/>
      <c r="W121" s="40"/>
      <c r="X121" s="40"/>
    </row>
    <row r="122" spans="1:24" ht="17.25" customHeight="1">
      <c r="A122" s="52" t="s">
        <v>217</v>
      </c>
      <c r="B122" s="38" t="s">
        <v>144</v>
      </c>
      <c r="C122" s="48" t="s">
        <v>124</v>
      </c>
      <c r="D122" s="48" t="s">
        <v>211</v>
      </c>
      <c r="E122" s="48" t="s">
        <v>427</v>
      </c>
      <c r="F122" s="52" t="s">
        <v>157</v>
      </c>
      <c r="G122" s="48" t="s">
        <v>145</v>
      </c>
      <c r="H122" s="90">
        <v>4919.5</v>
      </c>
      <c r="I122" s="130">
        <v>141.3</v>
      </c>
      <c r="J122" s="106">
        <f>J123</f>
        <v>62</v>
      </c>
      <c r="K122" s="96">
        <f t="shared" si="9"/>
        <v>0.4387827317763623</v>
      </c>
      <c r="L122" s="137">
        <f t="shared" si="8"/>
        <v>0.012602906799471491</v>
      </c>
      <c r="M122" s="126"/>
      <c r="N122" s="142"/>
      <c r="O122" s="37"/>
      <c r="P122" s="37"/>
      <c r="Q122" s="40"/>
      <c r="R122" s="40"/>
      <c r="S122" s="40"/>
      <c r="T122" s="40"/>
      <c r="U122" s="40"/>
      <c r="V122" s="40"/>
      <c r="W122" s="40"/>
      <c r="X122" s="40"/>
    </row>
    <row r="123" spans="1:24" ht="18" customHeight="1">
      <c r="A123" s="52" t="s">
        <v>318</v>
      </c>
      <c r="B123" s="38" t="s">
        <v>159</v>
      </c>
      <c r="C123" s="48" t="s">
        <v>124</v>
      </c>
      <c r="D123" s="48" t="s">
        <v>211</v>
      </c>
      <c r="E123" s="48" t="s">
        <v>427</v>
      </c>
      <c r="F123" s="52" t="s">
        <v>157</v>
      </c>
      <c r="G123" s="48" t="s">
        <v>148</v>
      </c>
      <c r="H123" s="90">
        <v>4919.5</v>
      </c>
      <c r="I123" s="130">
        <v>141.3</v>
      </c>
      <c r="J123" s="90">
        <v>62</v>
      </c>
      <c r="K123" s="96">
        <f t="shared" si="9"/>
        <v>0.4387827317763623</v>
      </c>
      <c r="L123" s="137">
        <f t="shared" si="8"/>
        <v>0.012602906799471491</v>
      </c>
      <c r="M123" s="126"/>
      <c r="N123" s="142"/>
      <c r="O123" s="39"/>
      <c r="P123" s="39"/>
      <c r="Q123" s="40"/>
      <c r="R123" s="40"/>
      <c r="S123" s="40"/>
      <c r="T123" s="40"/>
      <c r="U123" s="40"/>
      <c r="V123" s="40"/>
      <c r="W123" s="40"/>
      <c r="X123" s="40"/>
    </row>
    <row r="124" spans="1:24" ht="16.5" customHeight="1">
      <c r="A124" s="61" t="s">
        <v>66</v>
      </c>
      <c r="B124" s="111" t="s">
        <v>319</v>
      </c>
      <c r="C124" s="61" t="s">
        <v>124</v>
      </c>
      <c r="D124" s="61" t="s">
        <v>320</v>
      </c>
      <c r="E124" s="48"/>
      <c r="F124" s="52"/>
      <c r="G124" s="48"/>
      <c r="H124" s="91">
        <v>27</v>
      </c>
      <c r="I124" s="129">
        <v>27</v>
      </c>
      <c r="J124" s="91">
        <f>J125</f>
        <v>27</v>
      </c>
      <c r="K124" s="97">
        <f t="shared" si="9"/>
        <v>1</v>
      </c>
      <c r="L124" s="136">
        <f t="shared" si="8"/>
        <v>1</v>
      </c>
      <c r="M124" s="126"/>
      <c r="N124" s="142"/>
      <c r="O124" s="39"/>
      <c r="P124" s="39"/>
      <c r="Q124" s="40"/>
      <c r="R124" s="40"/>
      <c r="S124" s="40"/>
      <c r="T124" s="40"/>
      <c r="U124" s="40"/>
      <c r="V124" s="40"/>
      <c r="W124" s="40"/>
      <c r="X124" s="40"/>
    </row>
    <row r="125" spans="1:24" ht="31.5" customHeight="1">
      <c r="A125" s="61" t="s">
        <v>67</v>
      </c>
      <c r="B125" s="111" t="s">
        <v>321</v>
      </c>
      <c r="C125" s="61" t="s">
        <v>124</v>
      </c>
      <c r="D125" s="61" t="s">
        <v>322</v>
      </c>
      <c r="E125" s="48"/>
      <c r="F125" s="52"/>
      <c r="G125" s="48"/>
      <c r="H125" s="91">
        <v>27</v>
      </c>
      <c r="I125" s="129">
        <v>27</v>
      </c>
      <c r="J125" s="91">
        <f>J126</f>
        <v>27</v>
      </c>
      <c r="K125" s="97">
        <f t="shared" si="9"/>
        <v>1</v>
      </c>
      <c r="L125" s="136">
        <f t="shared" si="8"/>
        <v>1</v>
      </c>
      <c r="M125" s="126"/>
      <c r="N125" s="142"/>
      <c r="O125" s="39"/>
      <c r="P125" s="39"/>
      <c r="Q125" s="40"/>
      <c r="R125" s="40"/>
      <c r="S125" s="40"/>
      <c r="T125" s="40"/>
      <c r="U125" s="40"/>
      <c r="V125" s="40"/>
      <c r="W125" s="40"/>
      <c r="X125" s="40"/>
    </row>
    <row r="126" spans="1:24" ht="44.25" customHeight="1">
      <c r="A126" s="61" t="s">
        <v>68</v>
      </c>
      <c r="B126" s="111" t="s">
        <v>323</v>
      </c>
      <c r="C126" s="61" t="s">
        <v>124</v>
      </c>
      <c r="D126" s="61" t="s">
        <v>322</v>
      </c>
      <c r="E126" s="61" t="s">
        <v>428</v>
      </c>
      <c r="F126" s="98"/>
      <c r="G126" s="61"/>
      <c r="H126" s="91">
        <v>27</v>
      </c>
      <c r="I126" s="129">
        <v>27</v>
      </c>
      <c r="J126" s="104">
        <f>J127+J128</f>
        <v>27</v>
      </c>
      <c r="K126" s="97">
        <f t="shared" si="9"/>
        <v>1</v>
      </c>
      <c r="L126" s="136">
        <f t="shared" si="8"/>
        <v>1</v>
      </c>
      <c r="M126" s="126"/>
      <c r="N126" s="142"/>
      <c r="O126" s="39"/>
      <c r="P126" s="39"/>
      <c r="Q126" s="40"/>
      <c r="R126" s="40"/>
      <c r="S126" s="40"/>
      <c r="T126" s="40"/>
      <c r="U126" s="40"/>
      <c r="V126" s="40"/>
      <c r="W126" s="40"/>
      <c r="X126" s="40"/>
    </row>
    <row r="127" spans="1:24" ht="16.5" customHeight="1">
      <c r="A127" s="52" t="s">
        <v>222</v>
      </c>
      <c r="B127" s="38" t="s">
        <v>159</v>
      </c>
      <c r="C127" s="48" t="s">
        <v>124</v>
      </c>
      <c r="D127" s="48" t="s">
        <v>322</v>
      </c>
      <c r="E127" s="48" t="s">
        <v>428</v>
      </c>
      <c r="F127" s="52" t="s">
        <v>157</v>
      </c>
      <c r="G127" s="48" t="s">
        <v>148</v>
      </c>
      <c r="H127" s="90">
        <v>11.5</v>
      </c>
      <c r="I127" s="130">
        <v>11.5</v>
      </c>
      <c r="J127" s="90">
        <v>11.5</v>
      </c>
      <c r="K127" s="96">
        <f t="shared" si="9"/>
        <v>1</v>
      </c>
      <c r="L127" s="137">
        <f t="shared" si="8"/>
        <v>1</v>
      </c>
      <c r="M127" s="126"/>
      <c r="N127" s="142"/>
      <c r="O127" s="39"/>
      <c r="P127" s="39"/>
      <c r="Q127" s="40"/>
      <c r="R127" s="40"/>
      <c r="S127" s="40"/>
      <c r="T127" s="40"/>
      <c r="U127" s="40"/>
      <c r="V127" s="40"/>
      <c r="W127" s="40"/>
      <c r="X127" s="40"/>
    </row>
    <row r="128" spans="1:24" ht="16.5" customHeight="1">
      <c r="A128" s="52" t="s">
        <v>429</v>
      </c>
      <c r="B128" s="38" t="s">
        <v>160</v>
      </c>
      <c r="C128" s="48" t="s">
        <v>124</v>
      </c>
      <c r="D128" s="48" t="s">
        <v>322</v>
      </c>
      <c r="E128" s="48" t="s">
        <v>428</v>
      </c>
      <c r="F128" s="52" t="s">
        <v>157</v>
      </c>
      <c r="G128" s="48" t="s">
        <v>162</v>
      </c>
      <c r="H128" s="90">
        <v>15.5</v>
      </c>
      <c r="I128" s="130">
        <v>15.5</v>
      </c>
      <c r="J128" s="90">
        <v>15.5</v>
      </c>
      <c r="K128" s="96">
        <f t="shared" si="9"/>
        <v>1</v>
      </c>
      <c r="L128" s="137">
        <f t="shared" si="8"/>
        <v>1</v>
      </c>
      <c r="M128" s="126"/>
      <c r="N128" s="142"/>
      <c r="O128" s="39"/>
      <c r="P128" s="39"/>
      <c r="Q128" s="40"/>
      <c r="R128" s="40"/>
      <c r="S128" s="40"/>
      <c r="T128" s="40"/>
      <c r="U128" s="40"/>
      <c r="V128" s="40"/>
      <c r="W128" s="40"/>
      <c r="X128" s="40"/>
    </row>
    <row r="129" spans="1:24" ht="16.5" customHeight="1">
      <c r="A129" s="61" t="s">
        <v>69</v>
      </c>
      <c r="B129" s="53" t="s">
        <v>218</v>
      </c>
      <c r="C129" s="53"/>
      <c r="D129" s="61" t="s">
        <v>219</v>
      </c>
      <c r="E129" s="61"/>
      <c r="F129" s="61"/>
      <c r="G129" s="99"/>
      <c r="H129" s="91">
        <v>13595</v>
      </c>
      <c r="I129" s="129">
        <f>I130+I134+I166</f>
        <v>6196.500000000001</v>
      </c>
      <c r="J129" s="104">
        <f>J130+J134+J166</f>
        <v>5805.599999999999</v>
      </c>
      <c r="K129" s="97">
        <f t="shared" si="9"/>
        <v>0.9369160009682883</v>
      </c>
      <c r="L129" s="136">
        <f t="shared" si="8"/>
        <v>0.42703935270319965</v>
      </c>
      <c r="M129" s="126"/>
      <c r="N129" s="142"/>
      <c r="O129" s="39"/>
      <c r="P129" s="39"/>
      <c r="Q129" s="40"/>
      <c r="R129" s="40"/>
      <c r="S129" s="40"/>
      <c r="T129" s="40"/>
      <c r="U129" s="40"/>
      <c r="V129" s="40"/>
      <c r="W129" s="40"/>
      <c r="X129" s="40"/>
    </row>
    <row r="130" spans="1:24" ht="40.5" customHeight="1">
      <c r="A130" s="61" t="s">
        <v>70</v>
      </c>
      <c r="B130" s="53" t="s">
        <v>220</v>
      </c>
      <c r="C130" s="61" t="s">
        <v>124</v>
      </c>
      <c r="D130" s="61" t="s">
        <v>221</v>
      </c>
      <c r="E130" s="61"/>
      <c r="F130" s="48"/>
      <c r="G130" s="99"/>
      <c r="H130" s="91">
        <v>144</v>
      </c>
      <c r="I130" s="129">
        <v>68.6</v>
      </c>
      <c r="J130" s="104">
        <f>J131</f>
        <v>30</v>
      </c>
      <c r="K130" s="97">
        <f t="shared" si="9"/>
        <v>0.4373177842565598</v>
      </c>
      <c r="L130" s="136">
        <f t="shared" si="8"/>
        <v>0.20833333333333334</v>
      </c>
      <c r="M130" s="126"/>
      <c r="N130" s="142"/>
      <c r="O130" s="39"/>
      <c r="P130" s="39"/>
      <c r="Q130" s="40"/>
      <c r="R130" s="40"/>
      <c r="S130" s="40"/>
      <c r="T130" s="40"/>
      <c r="U130" s="40"/>
      <c r="V130" s="40"/>
      <c r="W130" s="40"/>
      <c r="X130" s="40"/>
    </row>
    <row r="131" spans="1:24" ht="111.75" customHeight="1">
      <c r="A131" s="61" t="s">
        <v>231</v>
      </c>
      <c r="B131" s="109" t="s">
        <v>324</v>
      </c>
      <c r="C131" s="61" t="s">
        <v>124</v>
      </c>
      <c r="D131" s="61" t="s">
        <v>221</v>
      </c>
      <c r="E131" s="61" t="s">
        <v>430</v>
      </c>
      <c r="F131" s="61"/>
      <c r="G131" s="99"/>
      <c r="H131" s="91">
        <v>144</v>
      </c>
      <c r="I131" s="129">
        <v>68.6</v>
      </c>
      <c r="J131" s="104">
        <f>J132</f>
        <v>30</v>
      </c>
      <c r="K131" s="97">
        <f t="shared" si="9"/>
        <v>0.4373177842565598</v>
      </c>
      <c r="L131" s="136">
        <f t="shared" si="8"/>
        <v>0.20833333333333334</v>
      </c>
      <c r="M131" s="126"/>
      <c r="N131" s="142"/>
      <c r="O131" s="39"/>
      <c r="P131" s="39"/>
      <c r="Q131" s="40"/>
      <c r="R131" s="40"/>
      <c r="S131" s="40"/>
      <c r="T131" s="40"/>
      <c r="U131" s="40"/>
      <c r="V131" s="40"/>
      <c r="W131" s="40"/>
      <c r="X131" s="40"/>
    </row>
    <row r="132" spans="1:24" ht="20.25" customHeight="1">
      <c r="A132" s="48" t="s">
        <v>325</v>
      </c>
      <c r="B132" s="38" t="s">
        <v>144</v>
      </c>
      <c r="C132" s="48" t="s">
        <v>124</v>
      </c>
      <c r="D132" s="48" t="s">
        <v>221</v>
      </c>
      <c r="E132" s="48" t="s">
        <v>430</v>
      </c>
      <c r="F132" s="48" t="s">
        <v>157</v>
      </c>
      <c r="G132" s="110">
        <v>220</v>
      </c>
      <c r="H132" s="90">
        <v>144</v>
      </c>
      <c r="I132" s="130">
        <v>68.6</v>
      </c>
      <c r="J132" s="106">
        <f>J133</f>
        <v>30</v>
      </c>
      <c r="K132" s="96">
        <f t="shared" si="9"/>
        <v>0.4373177842565598</v>
      </c>
      <c r="L132" s="137">
        <f t="shared" si="8"/>
        <v>0.20833333333333334</v>
      </c>
      <c r="M132" s="126"/>
      <c r="N132" s="142"/>
      <c r="O132" s="39"/>
      <c r="P132" s="39"/>
      <c r="Q132" s="40"/>
      <c r="R132" s="40"/>
      <c r="S132" s="40"/>
      <c r="T132" s="40"/>
      <c r="U132" s="40"/>
      <c r="V132" s="40"/>
      <c r="W132" s="40"/>
      <c r="X132" s="40"/>
    </row>
    <row r="133" spans="1:24" ht="16.5" customHeight="1">
      <c r="A133" s="48" t="s">
        <v>232</v>
      </c>
      <c r="B133" s="38" t="s">
        <v>159</v>
      </c>
      <c r="C133" s="48" t="s">
        <v>124</v>
      </c>
      <c r="D133" s="48" t="s">
        <v>221</v>
      </c>
      <c r="E133" s="48" t="s">
        <v>430</v>
      </c>
      <c r="F133" s="48" t="s">
        <v>157</v>
      </c>
      <c r="G133" s="110">
        <v>226</v>
      </c>
      <c r="H133" s="90">
        <v>144</v>
      </c>
      <c r="I133" s="130">
        <v>68.6</v>
      </c>
      <c r="J133" s="90">
        <v>30</v>
      </c>
      <c r="K133" s="96">
        <f t="shared" si="9"/>
        <v>0.4373177842565598</v>
      </c>
      <c r="L133" s="137">
        <f t="shared" si="8"/>
        <v>0.20833333333333334</v>
      </c>
      <c r="M133" s="126"/>
      <c r="N133" s="142"/>
      <c r="O133" s="39"/>
      <c r="P133" s="39"/>
      <c r="Q133" s="40"/>
      <c r="R133" s="40"/>
      <c r="S133" s="40"/>
      <c r="T133" s="40"/>
      <c r="U133" s="40"/>
      <c r="V133" s="40"/>
      <c r="W133" s="40"/>
      <c r="X133" s="40"/>
    </row>
    <row r="134" spans="1:24" ht="25.5" customHeight="1">
      <c r="A134" s="61" t="s">
        <v>326</v>
      </c>
      <c r="B134" s="53" t="s">
        <v>223</v>
      </c>
      <c r="C134" s="61"/>
      <c r="D134" s="61" t="s">
        <v>224</v>
      </c>
      <c r="E134" s="61"/>
      <c r="F134" s="48"/>
      <c r="G134" s="99"/>
      <c r="H134" s="91">
        <v>12300</v>
      </c>
      <c r="I134" s="129">
        <f>I135+I152+I157+I160+I162+I164</f>
        <v>5423.900000000001</v>
      </c>
      <c r="J134" s="104">
        <f>J135+J152+J157+J160+J162+J164</f>
        <v>5079.4</v>
      </c>
      <c r="K134" s="97">
        <f t="shared" si="9"/>
        <v>0.9364848171979571</v>
      </c>
      <c r="L134" s="136">
        <f t="shared" si="8"/>
        <v>0.4129593495934959</v>
      </c>
      <c r="M134" s="126"/>
      <c r="N134" s="142"/>
      <c r="O134" s="39"/>
      <c r="P134" s="39"/>
      <c r="Q134" s="40"/>
      <c r="R134" s="40"/>
      <c r="S134" s="40"/>
      <c r="T134" s="40"/>
      <c r="U134" s="40"/>
      <c r="V134" s="40"/>
      <c r="W134" s="40"/>
      <c r="X134" s="40"/>
    </row>
    <row r="135" spans="1:24" ht="37.5" customHeight="1">
      <c r="A135" s="61" t="s">
        <v>327</v>
      </c>
      <c r="B135" s="113" t="s">
        <v>328</v>
      </c>
      <c r="C135" s="61" t="s">
        <v>124</v>
      </c>
      <c r="D135" s="61" t="s">
        <v>224</v>
      </c>
      <c r="E135" s="61" t="s">
        <v>431</v>
      </c>
      <c r="F135" s="48"/>
      <c r="G135" s="99"/>
      <c r="H135" s="91">
        <v>10879.6</v>
      </c>
      <c r="I135" s="129">
        <v>4629.900000000001</v>
      </c>
      <c r="J135" s="104">
        <f>J136+J139+J147+J148</f>
        <v>4331.4</v>
      </c>
      <c r="K135" s="97">
        <f t="shared" si="9"/>
        <v>0.9355277651785134</v>
      </c>
      <c r="L135" s="136">
        <f t="shared" si="8"/>
        <v>0.39812125445788443</v>
      </c>
      <c r="M135" s="126"/>
      <c r="N135" s="142"/>
      <c r="O135" s="39"/>
      <c r="P135" s="39"/>
      <c r="Q135" s="40"/>
      <c r="R135" s="40"/>
      <c r="S135" s="40"/>
      <c r="T135" s="40"/>
      <c r="U135" s="40"/>
      <c r="V135" s="40"/>
      <c r="W135" s="40"/>
      <c r="X135" s="40"/>
    </row>
    <row r="136" spans="1:24" ht="15" customHeight="1">
      <c r="A136" s="48" t="s">
        <v>329</v>
      </c>
      <c r="B136" s="38" t="s">
        <v>132</v>
      </c>
      <c r="C136" s="48" t="s">
        <v>124</v>
      </c>
      <c r="D136" s="48" t="s">
        <v>224</v>
      </c>
      <c r="E136" s="48" t="s">
        <v>431</v>
      </c>
      <c r="F136" s="48" t="s">
        <v>200</v>
      </c>
      <c r="G136" s="48" t="s">
        <v>134</v>
      </c>
      <c r="H136" s="90">
        <v>9139.6</v>
      </c>
      <c r="I136" s="130">
        <v>4056.5</v>
      </c>
      <c r="J136" s="106">
        <f>J137+J138</f>
        <v>3787.4</v>
      </c>
      <c r="K136" s="96">
        <f t="shared" si="9"/>
        <v>0.9336620239122396</v>
      </c>
      <c r="L136" s="137">
        <f t="shared" si="8"/>
        <v>0.4143945030417086</v>
      </c>
      <c r="M136" s="126"/>
      <c r="N136" s="142"/>
      <c r="O136" s="39"/>
      <c r="P136" s="39"/>
      <c r="Q136" s="40"/>
      <c r="R136" s="40"/>
      <c r="S136" s="40"/>
      <c r="T136" s="40"/>
      <c r="U136" s="40"/>
      <c r="V136" s="40"/>
      <c r="W136" s="40"/>
      <c r="X136" s="40"/>
    </row>
    <row r="137" spans="1:24" ht="16.5" customHeight="1">
      <c r="A137" s="48" t="s">
        <v>330</v>
      </c>
      <c r="B137" s="38" t="s">
        <v>136</v>
      </c>
      <c r="C137" s="48" t="s">
        <v>124</v>
      </c>
      <c r="D137" s="48" t="s">
        <v>224</v>
      </c>
      <c r="E137" s="48" t="s">
        <v>431</v>
      </c>
      <c r="F137" s="48" t="s">
        <v>201</v>
      </c>
      <c r="G137" s="48" t="s">
        <v>137</v>
      </c>
      <c r="H137" s="90">
        <v>7019.700000000001</v>
      </c>
      <c r="I137" s="130">
        <v>3159.6</v>
      </c>
      <c r="J137" s="90">
        <v>2937.4</v>
      </c>
      <c r="K137" s="96">
        <f t="shared" si="9"/>
        <v>0.9296746423597925</v>
      </c>
      <c r="L137" s="137">
        <f aca="true" t="shared" si="10" ref="L137:L168">J137/H137</f>
        <v>0.4184509309514651</v>
      </c>
      <c r="M137" s="126"/>
      <c r="N137" s="142"/>
      <c r="O137" s="39"/>
      <c r="P137" s="39"/>
      <c r="Q137" s="40"/>
      <c r="R137" s="40"/>
      <c r="S137" s="40"/>
      <c r="T137" s="40"/>
      <c r="U137" s="40"/>
      <c r="V137" s="40"/>
      <c r="W137" s="40"/>
      <c r="X137" s="40"/>
    </row>
    <row r="138" spans="1:24" ht="21.75" customHeight="1">
      <c r="A138" s="48" t="s">
        <v>331</v>
      </c>
      <c r="B138" s="38" t="s">
        <v>139</v>
      </c>
      <c r="C138" s="48" t="s">
        <v>124</v>
      </c>
      <c r="D138" s="48" t="s">
        <v>224</v>
      </c>
      <c r="E138" s="48" t="s">
        <v>431</v>
      </c>
      <c r="F138" s="48" t="s">
        <v>432</v>
      </c>
      <c r="G138" s="48" t="s">
        <v>140</v>
      </c>
      <c r="H138" s="90">
        <v>2119.9</v>
      </c>
      <c r="I138" s="130">
        <v>896.9</v>
      </c>
      <c r="J138" s="90">
        <v>850</v>
      </c>
      <c r="K138" s="96">
        <f t="shared" si="9"/>
        <v>0.947708774668302</v>
      </c>
      <c r="L138" s="137">
        <f t="shared" si="10"/>
        <v>0.40096230954290296</v>
      </c>
      <c r="M138" s="126"/>
      <c r="N138" s="142"/>
      <c r="O138" s="39"/>
      <c r="P138" s="39"/>
      <c r="Q138" s="40"/>
      <c r="R138" s="40"/>
      <c r="S138" s="40"/>
      <c r="T138" s="40"/>
      <c r="U138" s="40"/>
      <c r="V138" s="40"/>
      <c r="W138" s="40"/>
      <c r="X138" s="40"/>
    </row>
    <row r="139" spans="1:24" ht="18" customHeight="1">
      <c r="A139" s="48" t="s">
        <v>332</v>
      </c>
      <c r="B139" s="38" t="s">
        <v>144</v>
      </c>
      <c r="C139" s="48" t="s">
        <v>124</v>
      </c>
      <c r="D139" s="48" t="s">
        <v>224</v>
      </c>
      <c r="E139" s="48" t="s">
        <v>431</v>
      </c>
      <c r="F139" s="48" t="s">
        <v>177</v>
      </c>
      <c r="G139" s="48" t="s">
        <v>145</v>
      </c>
      <c r="H139" s="90">
        <v>1385.4999999999998</v>
      </c>
      <c r="I139" s="130">
        <v>468.29999999999995</v>
      </c>
      <c r="J139" s="106">
        <f>SUM(J140:J146)</f>
        <v>439.6000000000001</v>
      </c>
      <c r="K139" s="96">
        <f t="shared" si="9"/>
        <v>0.9387144992526161</v>
      </c>
      <c r="L139" s="137">
        <f t="shared" si="10"/>
        <v>0.31728617827499106</v>
      </c>
      <c r="M139" s="126"/>
      <c r="N139" s="142"/>
      <c r="O139" s="39"/>
      <c r="P139" s="39"/>
      <c r="Q139" s="40"/>
      <c r="R139" s="40"/>
      <c r="S139" s="40"/>
      <c r="T139" s="40"/>
      <c r="U139" s="40"/>
      <c r="V139" s="40"/>
      <c r="W139" s="40"/>
      <c r="X139" s="40"/>
    </row>
    <row r="140" spans="1:24" ht="17.25" customHeight="1">
      <c r="A140" s="48" t="s">
        <v>333</v>
      </c>
      <c r="B140" s="38" t="s">
        <v>153</v>
      </c>
      <c r="C140" s="48" t="s">
        <v>124</v>
      </c>
      <c r="D140" s="48" t="s">
        <v>224</v>
      </c>
      <c r="E140" s="48" t="s">
        <v>431</v>
      </c>
      <c r="F140" s="48" t="s">
        <v>154</v>
      </c>
      <c r="G140" s="48" t="s">
        <v>155</v>
      </c>
      <c r="H140" s="90">
        <v>84.6</v>
      </c>
      <c r="I140" s="130">
        <v>39.5</v>
      </c>
      <c r="J140" s="90">
        <v>39.5</v>
      </c>
      <c r="K140" s="96">
        <f t="shared" si="9"/>
        <v>1</v>
      </c>
      <c r="L140" s="137">
        <f t="shared" si="10"/>
        <v>0.466903073286052</v>
      </c>
      <c r="M140" s="126"/>
      <c r="N140" s="142"/>
      <c r="O140" s="37"/>
      <c r="P140" s="37"/>
      <c r="Q140" s="40"/>
      <c r="R140" s="40"/>
      <c r="S140" s="40"/>
      <c r="T140" s="40"/>
      <c r="U140" s="40"/>
      <c r="V140" s="40"/>
      <c r="W140" s="40"/>
      <c r="X140" s="40"/>
    </row>
    <row r="141" spans="1:24" ht="18.75" customHeight="1">
      <c r="A141" s="48" t="s">
        <v>334</v>
      </c>
      <c r="B141" s="38" t="s">
        <v>178</v>
      </c>
      <c r="C141" s="48" t="s">
        <v>124</v>
      </c>
      <c r="D141" s="48" t="s">
        <v>224</v>
      </c>
      <c r="E141" s="48" t="s">
        <v>431</v>
      </c>
      <c r="F141" s="48" t="s">
        <v>157</v>
      </c>
      <c r="G141" s="48" t="s">
        <v>179</v>
      </c>
      <c r="H141" s="90">
        <v>43.2</v>
      </c>
      <c r="I141" s="130">
        <v>21.6</v>
      </c>
      <c r="J141" s="90">
        <v>21.6</v>
      </c>
      <c r="K141" s="96">
        <f t="shared" si="9"/>
        <v>1</v>
      </c>
      <c r="L141" s="137">
        <f t="shared" si="10"/>
        <v>0.5</v>
      </c>
      <c r="M141" s="126"/>
      <c r="N141" s="142"/>
      <c r="O141" s="39"/>
      <c r="P141" s="39"/>
      <c r="Q141" s="40"/>
      <c r="R141" s="40"/>
      <c r="S141" s="40"/>
      <c r="T141" s="40"/>
      <c r="U141" s="40"/>
      <c r="V141" s="40"/>
      <c r="W141" s="40"/>
      <c r="X141" s="40"/>
    </row>
    <row r="142" spans="1:24" ht="16.5" customHeight="1">
      <c r="A142" s="48" t="s">
        <v>335</v>
      </c>
      <c r="B142" s="38" t="s">
        <v>180</v>
      </c>
      <c r="C142" s="48" t="s">
        <v>124</v>
      </c>
      <c r="D142" s="48" t="s">
        <v>224</v>
      </c>
      <c r="E142" s="48" t="s">
        <v>431</v>
      </c>
      <c r="F142" s="48" t="s">
        <v>157</v>
      </c>
      <c r="G142" s="48" t="s">
        <v>181</v>
      </c>
      <c r="H142" s="90">
        <v>697.3</v>
      </c>
      <c r="I142" s="130">
        <v>225.5</v>
      </c>
      <c r="J142" s="90">
        <v>200</v>
      </c>
      <c r="K142" s="96">
        <f t="shared" si="9"/>
        <v>0.8869179600886918</v>
      </c>
      <c r="L142" s="137">
        <f t="shared" si="10"/>
        <v>0.286820593718629</v>
      </c>
      <c r="M142" s="126"/>
      <c r="N142" s="142"/>
      <c r="O142" s="64"/>
      <c r="P142" s="63"/>
      <c r="Q142" s="63"/>
      <c r="R142" s="65"/>
      <c r="S142" s="65"/>
      <c r="T142" s="47"/>
      <c r="U142" s="37"/>
      <c r="V142" s="40"/>
      <c r="W142" s="40"/>
      <c r="X142" s="40"/>
    </row>
    <row r="143" spans="1:24" ht="14.25" customHeight="1">
      <c r="A143" s="48" t="s">
        <v>336</v>
      </c>
      <c r="B143" s="38" t="s">
        <v>156</v>
      </c>
      <c r="C143" s="48" t="s">
        <v>124</v>
      </c>
      <c r="D143" s="48" t="s">
        <v>224</v>
      </c>
      <c r="E143" s="48" t="s">
        <v>431</v>
      </c>
      <c r="F143" s="48" t="s">
        <v>154</v>
      </c>
      <c r="G143" s="48" t="s">
        <v>158</v>
      </c>
      <c r="H143" s="90">
        <v>86.8</v>
      </c>
      <c r="I143" s="130">
        <v>27.799999999999997</v>
      </c>
      <c r="J143" s="90">
        <v>24.6</v>
      </c>
      <c r="K143" s="96">
        <f t="shared" si="9"/>
        <v>0.8848920863309354</v>
      </c>
      <c r="L143" s="137">
        <f t="shared" si="10"/>
        <v>0.283410138248848</v>
      </c>
      <c r="M143" s="126"/>
      <c r="N143" s="142"/>
      <c r="O143" s="67"/>
      <c r="P143" s="36"/>
      <c r="Q143" s="36"/>
      <c r="R143" s="36"/>
      <c r="S143" s="36"/>
      <c r="T143" s="36"/>
      <c r="U143" s="39"/>
      <c r="V143" s="40"/>
      <c r="W143" s="40"/>
      <c r="X143" s="40"/>
    </row>
    <row r="144" spans="1:24" ht="13.5" customHeight="1">
      <c r="A144" s="48" t="s">
        <v>337</v>
      </c>
      <c r="B144" s="38" t="s">
        <v>156</v>
      </c>
      <c r="C144" s="48" t="s">
        <v>124</v>
      </c>
      <c r="D144" s="48" t="s">
        <v>224</v>
      </c>
      <c r="E144" s="48" t="s">
        <v>431</v>
      </c>
      <c r="F144" s="48" t="s">
        <v>157</v>
      </c>
      <c r="G144" s="48" t="s">
        <v>158</v>
      </c>
      <c r="H144" s="90">
        <v>351.8</v>
      </c>
      <c r="I144" s="130">
        <v>73.1</v>
      </c>
      <c r="J144" s="90">
        <v>73.1</v>
      </c>
      <c r="K144" s="96">
        <f t="shared" si="9"/>
        <v>1</v>
      </c>
      <c r="L144" s="137">
        <f t="shared" si="10"/>
        <v>0.2077885162023877</v>
      </c>
      <c r="M144" s="126"/>
      <c r="N144" s="142"/>
      <c r="O144" s="67"/>
      <c r="P144" s="36"/>
      <c r="Q144" s="36"/>
      <c r="R144" s="36"/>
      <c r="S144" s="36"/>
      <c r="T144" s="68"/>
      <c r="U144" s="39"/>
      <c r="V144" s="40"/>
      <c r="W144" s="40"/>
      <c r="X144" s="40"/>
    </row>
    <row r="145" spans="1:24" ht="20.25" customHeight="1">
      <c r="A145" s="48" t="s">
        <v>338</v>
      </c>
      <c r="B145" s="38" t="s">
        <v>159</v>
      </c>
      <c r="C145" s="48" t="s">
        <v>124</v>
      </c>
      <c r="D145" s="48" t="s">
        <v>224</v>
      </c>
      <c r="E145" s="48" t="s">
        <v>431</v>
      </c>
      <c r="F145" s="48" t="s">
        <v>154</v>
      </c>
      <c r="G145" s="48" t="s">
        <v>148</v>
      </c>
      <c r="H145" s="90">
        <v>116.8</v>
      </c>
      <c r="I145" s="130">
        <v>75.8</v>
      </c>
      <c r="J145" s="90">
        <v>75.8</v>
      </c>
      <c r="K145" s="96">
        <f t="shared" si="9"/>
        <v>1</v>
      </c>
      <c r="L145" s="137">
        <f t="shared" si="10"/>
        <v>0.648972602739726</v>
      </c>
      <c r="M145" s="126"/>
      <c r="N145" s="142"/>
      <c r="O145" s="67"/>
      <c r="P145" s="36"/>
      <c r="Q145" s="36"/>
      <c r="R145" s="36"/>
      <c r="S145" s="36"/>
      <c r="T145" s="36"/>
      <c r="U145" s="39"/>
      <c r="V145" s="40"/>
      <c r="W145" s="40"/>
      <c r="X145" s="40"/>
    </row>
    <row r="146" spans="1:24" ht="24.75" customHeight="1">
      <c r="A146" s="48" t="s">
        <v>339</v>
      </c>
      <c r="B146" s="38" t="s">
        <v>159</v>
      </c>
      <c r="C146" s="48" t="s">
        <v>124</v>
      </c>
      <c r="D146" s="48" t="s">
        <v>224</v>
      </c>
      <c r="E146" s="48" t="s">
        <v>431</v>
      </c>
      <c r="F146" s="48" t="s">
        <v>157</v>
      </c>
      <c r="G146" s="48" t="s">
        <v>148</v>
      </c>
      <c r="H146" s="90">
        <v>5</v>
      </c>
      <c r="I146" s="130">
        <v>5</v>
      </c>
      <c r="J146" s="90">
        <v>5</v>
      </c>
      <c r="K146" s="96">
        <f t="shared" si="9"/>
        <v>1</v>
      </c>
      <c r="L146" s="137">
        <f t="shared" si="10"/>
        <v>1</v>
      </c>
      <c r="M146" s="126"/>
      <c r="N146" s="142"/>
      <c r="V146" s="40"/>
      <c r="W146" s="40"/>
      <c r="X146" s="40"/>
    </row>
    <row r="147" spans="1:24" ht="15.75" customHeight="1">
      <c r="A147" s="48" t="s">
        <v>340</v>
      </c>
      <c r="B147" s="38" t="s">
        <v>160</v>
      </c>
      <c r="C147" s="48" t="s">
        <v>124</v>
      </c>
      <c r="D147" s="48" t="s">
        <v>224</v>
      </c>
      <c r="E147" s="48" t="s">
        <v>431</v>
      </c>
      <c r="F147" s="48" t="s">
        <v>182</v>
      </c>
      <c r="G147" s="48" t="s">
        <v>162</v>
      </c>
      <c r="H147" s="90">
        <v>5.6</v>
      </c>
      <c r="I147" s="130">
        <v>1.4</v>
      </c>
      <c r="J147" s="90">
        <v>1.4</v>
      </c>
      <c r="K147" s="96">
        <f t="shared" si="9"/>
        <v>1</v>
      </c>
      <c r="L147" s="137">
        <f t="shared" si="10"/>
        <v>0.25</v>
      </c>
      <c r="M147" s="126"/>
      <c r="N147" s="142"/>
      <c r="O147" s="37"/>
      <c r="P147" s="37"/>
      <c r="Q147" s="40"/>
      <c r="R147" s="40"/>
      <c r="S147" s="40"/>
      <c r="T147" s="40"/>
      <c r="U147" s="40"/>
      <c r="V147" s="40"/>
      <c r="W147" s="40"/>
      <c r="X147" s="40"/>
    </row>
    <row r="148" spans="1:24" ht="20.25" customHeight="1">
      <c r="A148" s="48" t="s">
        <v>341</v>
      </c>
      <c r="B148" s="38" t="s">
        <v>163</v>
      </c>
      <c r="C148" s="48" t="s">
        <v>124</v>
      </c>
      <c r="D148" s="48" t="s">
        <v>224</v>
      </c>
      <c r="E148" s="48" t="s">
        <v>431</v>
      </c>
      <c r="F148" s="48" t="s">
        <v>177</v>
      </c>
      <c r="G148" s="48" t="s">
        <v>13</v>
      </c>
      <c r="H148" s="90">
        <v>348.90000000000003</v>
      </c>
      <c r="I148" s="130">
        <v>103.70000000000002</v>
      </c>
      <c r="J148" s="106">
        <f>SUM(J149:J151)</f>
        <v>103</v>
      </c>
      <c r="K148" s="96">
        <f t="shared" si="9"/>
        <v>0.9932497589199613</v>
      </c>
      <c r="L148" s="137">
        <f t="shared" si="10"/>
        <v>0.295213528231585</v>
      </c>
      <c r="M148" s="126"/>
      <c r="N148" s="142"/>
      <c r="O148" s="37"/>
      <c r="P148" s="37"/>
      <c r="Q148" s="40"/>
      <c r="R148" s="40"/>
      <c r="S148" s="40"/>
      <c r="T148" s="40"/>
      <c r="U148" s="40"/>
      <c r="V148" s="40"/>
      <c r="W148" s="40"/>
      <c r="X148" s="40"/>
    </row>
    <row r="149" spans="1:24" ht="21" customHeight="1">
      <c r="A149" s="48" t="s">
        <v>342</v>
      </c>
      <c r="B149" s="38" t="s">
        <v>164</v>
      </c>
      <c r="C149" s="48" t="s">
        <v>124</v>
      </c>
      <c r="D149" s="48" t="s">
        <v>224</v>
      </c>
      <c r="E149" s="48" t="s">
        <v>431</v>
      </c>
      <c r="F149" s="48" t="s">
        <v>157</v>
      </c>
      <c r="G149" s="48" t="s">
        <v>165</v>
      </c>
      <c r="H149" s="90">
        <v>73</v>
      </c>
      <c r="I149" s="130">
        <v>6.6</v>
      </c>
      <c r="J149" s="90">
        <v>6</v>
      </c>
      <c r="K149" s="96">
        <f t="shared" si="9"/>
        <v>0.9090909090909092</v>
      </c>
      <c r="L149" s="137">
        <f t="shared" si="10"/>
        <v>0.0821917808219178</v>
      </c>
      <c r="M149" s="126"/>
      <c r="N149" s="142"/>
      <c r="O149" s="37"/>
      <c r="P149" s="37"/>
      <c r="Q149" s="40"/>
      <c r="R149" s="40"/>
      <c r="S149" s="40"/>
      <c r="T149" s="40"/>
      <c r="U149" s="40"/>
      <c r="V149" s="40"/>
      <c r="W149" s="40"/>
      <c r="X149" s="40"/>
    </row>
    <row r="150" spans="1:24" ht="16.5" customHeight="1">
      <c r="A150" s="48" t="s">
        <v>343</v>
      </c>
      <c r="B150" s="38" t="s">
        <v>166</v>
      </c>
      <c r="C150" s="48" t="s">
        <v>124</v>
      </c>
      <c r="D150" s="48" t="s">
        <v>224</v>
      </c>
      <c r="E150" s="48" t="s">
        <v>431</v>
      </c>
      <c r="F150" s="48" t="s">
        <v>154</v>
      </c>
      <c r="G150" s="48" t="s">
        <v>167</v>
      </c>
      <c r="H150" s="90">
        <v>64</v>
      </c>
      <c r="I150" s="130">
        <v>29</v>
      </c>
      <c r="J150" s="90">
        <v>29</v>
      </c>
      <c r="K150" s="96">
        <f t="shared" si="9"/>
        <v>1</v>
      </c>
      <c r="L150" s="137">
        <f t="shared" si="10"/>
        <v>0.453125</v>
      </c>
      <c r="M150" s="126"/>
      <c r="N150" s="142"/>
      <c r="O150" s="37"/>
      <c r="P150" s="37"/>
      <c r="Q150" s="40"/>
      <c r="R150" s="40"/>
      <c r="S150" s="40"/>
      <c r="T150" s="40"/>
      <c r="U150" s="40"/>
      <c r="V150" s="40"/>
      <c r="W150" s="40"/>
      <c r="X150" s="40"/>
    </row>
    <row r="151" spans="1:24" ht="19.5" customHeight="1">
      <c r="A151" s="48" t="s">
        <v>344</v>
      </c>
      <c r="B151" s="38" t="s">
        <v>166</v>
      </c>
      <c r="C151" s="48" t="s">
        <v>124</v>
      </c>
      <c r="D151" s="48" t="s">
        <v>224</v>
      </c>
      <c r="E151" s="48" t="s">
        <v>431</v>
      </c>
      <c r="F151" s="48" t="s">
        <v>157</v>
      </c>
      <c r="G151" s="48" t="s">
        <v>167</v>
      </c>
      <c r="H151" s="90">
        <v>211.89999999999998</v>
      </c>
      <c r="I151" s="130">
        <v>68.10000000000001</v>
      </c>
      <c r="J151" s="90">
        <v>68</v>
      </c>
      <c r="K151" s="96">
        <f t="shared" si="9"/>
        <v>0.9985315712187958</v>
      </c>
      <c r="L151" s="137">
        <f t="shared" si="10"/>
        <v>0.32090608777725343</v>
      </c>
      <c r="M151" s="126"/>
      <c r="N151" s="142"/>
      <c r="O151" s="37"/>
      <c r="P151" s="37"/>
      <c r="Q151" s="40"/>
      <c r="R151" s="40"/>
      <c r="S151" s="40"/>
      <c r="T151" s="40"/>
      <c r="U151" s="40"/>
      <c r="V151" s="40"/>
      <c r="W151" s="40"/>
      <c r="X151" s="40"/>
    </row>
    <row r="152" spans="1:24" ht="25.5" customHeight="1">
      <c r="A152" s="61" t="s">
        <v>345</v>
      </c>
      <c r="B152" s="111" t="s">
        <v>346</v>
      </c>
      <c r="C152" s="61" t="s">
        <v>124</v>
      </c>
      <c r="D152" s="61" t="s">
        <v>224</v>
      </c>
      <c r="E152" s="61" t="s">
        <v>433</v>
      </c>
      <c r="F152" s="48"/>
      <c r="G152" s="99"/>
      <c r="H152" s="91">
        <v>573.5</v>
      </c>
      <c r="I152" s="129">
        <v>334</v>
      </c>
      <c r="J152" s="91">
        <f>SUM(J153:J156)</f>
        <v>292</v>
      </c>
      <c r="K152" s="97">
        <f t="shared" si="9"/>
        <v>0.874251497005988</v>
      </c>
      <c r="L152" s="136">
        <f t="shared" si="10"/>
        <v>0.5091543156059285</v>
      </c>
      <c r="M152" s="126"/>
      <c r="N152" s="142"/>
      <c r="O152" s="37"/>
      <c r="P152" s="37"/>
      <c r="Q152" s="40"/>
      <c r="R152" s="40"/>
      <c r="S152" s="40"/>
      <c r="T152" s="40"/>
      <c r="U152" s="40"/>
      <c r="V152" s="40"/>
      <c r="W152" s="40"/>
      <c r="X152" s="40"/>
    </row>
    <row r="153" spans="1:24" ht="17.25" customHeight="1">
      <c r="A153" s="48" t="s">
        <v>347</v>
      </c>
      <c r="B153" s="38" t="s">
        <v>159</v>
      </c>
      <c r="C153" s="48" t="s">
        <v>124</v>
      </c>
      <c r="D153" s="48" t="s">
        <v>224</v>
      </c>
      <c r="E153" s="48" t="s">
        <v>433</v>
      </c>
      <c r="F153" s="48" t="s">
        <v>157</v>
      </c>
      <c r="G153" s="110">
        <v>226</v>
      </c>
      <c r="H153" s="90">
        <v>197</v>
      </c>
      <c r="I153" s="130">
        <v>184.5</v>
      </c>
      <c r="J153" s="90">
        <v>184.5</v>
      </c>
      <c r="K153" s="96">
        <f t="shared" si="9"/>
        <v>1</v>
      </c>
      <c r="L153" s="137">
        <f t="shared" si="10"/>
        <v>0.9365482233502538</v>
      </c>
      <c r="M153" s="126"/>
      <c r="N153" s="142"/>
      <c r="O153" s="37"/>
      <c r="P153" s="37"/>
      <c r="Q153" s="40"/>
      <c r="R153" s="40"/>
      <c r="S153" s="40"/>
      <c r="T153" s="40"/>
      <c r="U153" s="40"/>
      <c r="V153" s="40"/>
      <c r="W153" s="40"/>
      <c r="X153" s="40"/>
    </row>
    <row r="154" spans="1:24" ht="15" customHeight="1">
      <c r="A154" s="48" t="s">
        <v>348</v>
      </c>
      <c r="B154" s="38" t="s">
        <v>160</v>
      </c>
      <c r="C154" s="48" t="s">
        <v>124</v>
      </c>
      <c r="D154" s="48" t="s">
        <v>224</v>
      </c>
      <c r="E154" s="48" t="s">
        <v>433</v>
      </c>
      <c r="F154" s="48" t="s">
        <v>157</v>
      </c>
      <c r="G154" s="48" t="s">
        <v>162</v>
      </c>
      <c r="H154" s="90">
        <v>293</v>
      </c>
      <c r="I154" s="130">
        <v>66</v>
      </c>
      <c r="J154" s="90">
        <v>24</v>
      </c>
      <c r="K154" s="96">
        <f t="shared" si="9"/>
        <v>0.36363636363636365</v>
      </c>
      <c r="L154" s="137">
        <f t="shared" si="10"/>
        <v>0.08191126279863481</v>
      </c>
      <c r="M154" s="126"/>
      <c r="N154" s="142"/>
      <c r="O154" s="37"/>
      <c r="P154" s="37"/>
      <c r="Q154" s="40"/>
      <c r="R154" s="40"/>
      <c r="S154" s="40"/>
      <c r="T154" s="40"/>
      <c r="U154" s="40"/>
      <c r="V154" s="40"/>
      <c r="W154" s="40"/>
      <c r="X154" s="40"/>
    </row>
    <row r="155" spans="1:24" ht="15" customHeight="1">
      <c r="A155" s="48" t="s">
        <v>349</v>
      </c>
      <c r="B155" s="38" t="s">
        <v>164</v>
      </c>
      <c r="C155" s="48" t="s">
        <v>124</v>
      </c>
      <c r="D155" s="48" t="s">
        <v>224</v>
      </c>
      <c r="E155" s="48" t="s">
        <v>433</v>
      </c>
      <c r="F155" s="48" t="s">
        <v>157</v>
      </c>
      <c r="G155" s="48" t="s">
        <v>165</v>
      </c>
      <c r="H155" s="90">
        <v>82</v>
      </c>
      <c r="I155" s="130">
        <v>82</v>
      </c>
      <c r="J155" s="90">
        <v>82</v>
      </c>
      <c r="K155" s="96">
        <f t="shared" si="9"/>
        <v>1</v>
      </c>
      <c r="L155" s="137">
        <f t="shared" si="10"/>
        <v>1</v>
      </c>
      <c r="M155" s="126"/>
      <c r="N155" s="142"/>
      <c r="O155" s="37"/>
      <c r="P155" s="37"/>
      <c r="Q155" s="40"/>
      <c r="R155" s="40"/>
      <c r="S155" s="40"/>
      <c r="T155" s="40"/>
      <c r="U155" s="40"/>
      <c r="V155" s="40"/>
      <c r="W155" s="40"/>
      <c r="X155" s="40"/>
    </row>
    <row r="156" spans="1:24" ht="15.75" customHeight="1">
      <c r="A156" s="48" t="s">
        <v>473</v>
      </c>
      <c r="B156" s="38" t="s">
        <v>164</v>
      </c>
      <c r="C156" s="48" t="s">
        <v>124</v>
      </c>
      <c r="D156" s="48" t="s">
        <v>224</v>
      </c>
      <c r="E156" s="48" t="s">
        <v>433</v>
      </c>
      <c r="F156" s="48" t="s">
        <v>157</v>
      </c>
      <c r="G156" s="128">
        <v>340</v>
      </c>
      <c r="H156" s="90">
        <v>1.5</v>
      </c>
      <c r="I156" s="130">
        <v>1.5</v>
      </c>
      <c r="J156" s="90">
        <v>1.5</v>
      </c>
      <c r="K156" s="96">
        <f t="shared" si="9"/>
        <v>1</v>
      </c>
      <c r="L156" s="137">
        <f t="shared" si="10"/>
        <v>1</v>
      </c>
      <c r="M156" s="126"/>
      <c r="N156" s="142"/>
      <c r="O156" s="37"/>
      <c r="P156" s="37"/>
      <c r="Q156" s="40"/>
      <c r="R156" s="40"/>
      <c r="S156" s="40"/>
      <c r="T156" s="40"/>
      <c r="U156" s="40"/>
      <c r="V156" s="40"/>
      <c r="W156" s="40"/>
      <c r="X156" s="40"/>
    </row>
    <row r="157" spans="1:24" ht="51.75" customHeight="1">
      <c r="A157" s="61" t="s">
        <v>350</v>
      </c>
      <c r="B157" s="53" t="s">
        <v>434</v>
      </c>
      <c r="C157" s="61" t="s">
        <v>124</v>
      </c>
      <c r="D157" s="61" t="s">
        <v>224</v>
      </c>
      <c r="E157" s="61" t="s">
        <v>435</v>
      </c>
      <c r="F157" s="48"/>
      <c r="G157" s="48"/>
      <c r="H157" s="91">
        <v>60</v>
      </c>
      <c r="I157" s="129">
        <v>60</v>
      </c>
      <c r="J157" s="104">
        <f>J158+J159</f>
        <v>60</v>
      </c>
      <c r="K157" s="97">
        <f t="shared" si="9"/>
        <v>1</v>
      </c>
      <c r="L157" s="136">
        <f t="shared" si="10"/>
        <v>1</v>
      </c>
      <c r="M157" s="126"/>
      <c r="N157" s="142"/>
      <c r="O157" s="37"/>
      <c r="P157" s="37"/>
      <c r="Q157" s="40"/>
      <c r="R157" s="40"/>
      <c r="S157" s="40"/>
      <c r="T157" s="40"/>
      <c r="U157" s="40"/>
      <c r="V157" s="40"/>
      <c r="W157" s="40"/>
      <c r="X157" s="40"/>
    </row>
    <row r="158" spans="1:24" ht="16.5" customHeight="1">
      <c r="A158" s="48" t="s">
        <v>436</v>
      </c>
      <c r="B158" s="38" t="s">
        <v>159</v>
      </c>
      <c r="C158" s="48" t="s">
        <v>124</v>
      </c>
      <c r="D158" s="48" t="s">
        <v>224</v>
      </c>
      <c r="E158" s="48" t="s">
        <v>435</v>
      </c>
      <c r="F158" s="48" t="s">
        <v>157</v>
      </c>
      <c r="G158" s="48" t="s">
        <v>148</v>
      </c>
      <c r="H158" s="90">
        <v>15</v>
      </c>
      <c r="I158" s="130">
        <v>15</v>
      </c>
      <c r="J158" s="90">
        <v>15</v>
      </c>
      <c r="K158" s="96">
        <f t="shared" si="9"/>
        <v>1</v>
      </c>
      <c r="L158" s="137">
        <f t="shared" si="10"/>
        <v>1</v>
      </c>
      <c r="M158" s="126"/>
      <c r="N158" s="142"/>
      <c r="O158" s="37"/>
      <c r="P158" s="37"/>
      <c r="Q158" s="40"/>
      <c r="R158" s="40"/>
      <c r="S158" s="40"/>
      <c r="T158" s="40"/>
      <c r="U158" s="40"/>
      <c r="V158" s="40"/>
      <c r="W158" s="40"/>
      <c r="X158" s="40"/>
    </row>
    <row r="159" spans="1:24" ht="19.5" customHeight="1">
      <c r="A159" s="48" t="s">
        <v>437</v>
      </c>
      <c r="B159" s="38" t="s">
        <v>166</v>
      </c>
      <c r="C159" s="48" t="s">
        <v>124</v>
      </c>
      <c r="D159" s="48" t="s">
        <v>224</v>
      </c>
      <c r="E159" s="48" t="s">
        <v>435</v>
      </c>
      <c r="F159" s="48" t="s">
        <v>157</v>
      </c>
      <c r="G159" s="48" t="s">
        <v>167</v>
      </c>
      <c r="H159" s="90">
        <v>45</v>
      </c>
      <c r="I159" s="130">
        <v>45</v>
      </c>
      <c r="J159" s="90">
        <v>45</v>
      </c>
      <c r="K159" s="96">
        <f t="shared" si="9"/>
        <v>1</v>
      </c>
      <c r="L159" s="137">
        <f t="shared" si="10"/>
        <v>1</v>
      </c>
      <c r="M159" s="126"/>
      <c r="N159" s="142"/>
      <c r="O159" s="37"/>
      <c r="P159" s="37"/>
      <c r="Q159" s="40"/>
      <c r="R159" s="40"/>
      <c r="S159" s="40"/>
      <c r="T159" s="40"/>
      <c r="U159" s="40"/>
      <c r="V159" s="40"/>
      <c r="W159" s="40"/>
      <c r="X159" s="40"/>
    </row>
    <row r="160" spans="1:24" ht="61.5" customHeight="1">
      <c r="A160" s="61" t="s">
        <v>438</v>
      </c>
      <c r="B160" s="53" t="s">
        <v>439</v>
      </c>
      <c r="C160" s="61" t="s">
        <v>124</v>
      </c>
      <c r="D160" s="61" t="s">
        <v>224</v>
      </c>
      <c r="E160" s="61" t="s">
        <v>440</v>
      </c>
      <c r="F160" s="48"/>
      <c r="G160" s="48"/>
      <c r="H160" s="91">
        <v>30</v>
      </c>
      <c r="I160" s="129">
        <v>0</v>
      </c>
      <c r="J160" s="91">
        <f>J161</f>
        <v>0</v>
      </c>
      <c r="K160" s="97">
        <v>0</v>
      </c>
      <c r="L160" s="136">
        <f t="shared" si="10"/>
        <v>0</v>
      </c>
      <c r="M160" s="126"/>
      <c r="N160" s="142"/>
      <c r="O160" s="37"/>
      <c r="P160" s="37"/>
      <c r="Q160" s="40"/>
      <c r="R160" s="40"/>
      <c r="S160" s="40"/>
      <c r="T160" s="40"/>
      <c r="U160" s="40"/>
      <c r="V160" s="40"/>
      <c r="W160" s="40"/>
      <c r="X160" s="40"/>
    </row>
    <row r="161" spans="1:24" ht="18" customHeight="1">
      <c r="A161" s="48" t="s">
        <v>441</v>
      </c>
      <c r="B161" s="38" t="s">
        <v>166</v>
      </c>
      <c r="C161" s="48" t="s">
        <v>124</v>
      </c>
      <c r="D161" s="48" t="s">
        <v>224</v>
      </c>
      <c r="E161" s="48" t="s">
        <v>440</v>
      </c>
      <c r="F161" s="48" t="s">
        <v>157</v>
      </c>
      <c r="G161" s="48" t="s">
        <v>167</v>
      </c>
      <c r="H161" s="90">
        <v>30</v>
      </c>
      <c r="I161" s="130">
        <v>0</v>
      </c>
      <c r="J161" s="95">
        <v>0</v>
      </c>
      <c r="K161" s="96">
        <v>0</v>
      </c>
      <c r="L161" s="137">
        <f t="shared" si="10"/>
        <v>0</v>
      </c>
      <c r="M161" s="126"/>
      <c r="N161" s="142"/>
      <c r="O161" s="37"/>
      <c r="P161" s="37"/>
      <c r="Q161" s="40"/>
      <c r="R161" s="40"/>
      <c r="S161" s="40"/>
      <c r="T161" s="40"/>
      <c r="U161" s="40"/>
      <c r="V161" s="40"/>
      <c r="W161" s="40"/>
      <c r="X161" s="40"/>
    </row>
    <row r="162" spans="1:24" ht="47.25" customHeight="1">
      <c r="A162" s="61" t="s">
        <v>442</v>
      </c>
      <c r="B162" s="111" t="s">
        <v>353</v>
      </c>
      <c r="C162" s="61" t="s">
        <v>124</v>
      </c>
      <c r="D162" s="61" t="s">
        <v>224</v>
      </c>
      <c r="E162" s="61" t="s">
        <v>443</v>
      </c>
      <c r="F162" s="61"/>
      <c r="G162" s="99"/>
      <c r="H162" s="91">
        <v>50</v>
      </c>
      <c r="I162" s="129">
        <v>20</v>
      </c>
      <c r="J162" s="119">
        <f>J163</f>
        <v>20</v>
      </c>
      <c r="K162" s="97">
        <f aca="true" t="shared" si="11" ref="K162:K196">J162/I162</f>
        <v>1</v>
      </c>
      <c r="L162" s="136">
        <f t="shared" si="10"/>
        <v>0.4</v>
      </c>
      <c r="M162" s="126"/>
      <c r="N162" s="142"/>
      <c r="O162" s="37"/>
      <c r="P162" s="37"/>
      <c r="Q162" s="40"/>
      <c r="R162" s="40"/>
      <c r="S162" s="40"/>
      <c r="T162" s="40"/>
      <c r="U162" s="40"/>
      <c r="V162" s="40"/>
      <c r="W162" s="40"/>
      <c r="X162" s="40"/>
    </row>
    <row r="163" spans="1:24" ht="20.25" customHeight="1">
      <c r="A163" s="48" t="s">
        <v>444</v>
      </c>
      <c r="B163" s="38" t="s">
        <v>160</v>
      </c>
      <c r="C163" s="48" t="s">
        <v>124</v>
      </c>
      <c r="D163" s="48" t="s">
        <v>224</v>
      </c>
      <c r="E163" s="48" t="s">
        <v>443</v>
      </c>
      <c r="F163" s="48" t="s">
        <v>157</v>
      </c>
      <c r="G163" s="48" t="s">
        <v>162</v>
      </c>
      <c r="H163" s="90">
        <v>50</v>
      </c>
      <c r="I163" s="130">
        <v>20</v>
      </c>
      <c r="J163" s="90">
        <v>20</v>
      </c>
      <c r="K163" s="96">
        <f t="shared" si="11"/>
        <v>1</v>
      </c>
      <c r="L163" s="137">
        <f t="shared" si="10"/>
        <v>0.4</v>
      </c>
      <c r="M163" s="126"/>
      <c r="N163" s="142"/>
      <c r="O163" s="37"/>
      <c r="P163" s="37"/>
      <c r="Q163" s="40"/>
      <c r="R163" s="40"/>
      <c r="S163" s="40"/>
      <c r="T163" s="40"/>
      <c r="U163" s="40"/>
      <c r="V163" s="40"/>
      <c r="W163" s="40"/>
      <c r="X163" s="40"/>
    </row>
    <row r="164" spans="1:24" ht="53.25" customHeight="1">
      <c r="A164" s="61" t="s">
        <v>350</v>
      </c>
      <c r="B164" s="111" t="s">
        <v>351</v>
      </c>
      <c r="C164" s="61" t="s">
        <v>124</v>
      </c>
      <c r="D164" s="61" t="s">
        <v>224</v>
      </c>
      <c r="E164" s="61" t="s">
        <v>445</v>
      </c>
      <c r="F164" s="61"/>
      <c r="G164" s="99"/>
      <c r="H164" s="91">
        <v>706.9</v>
      </c>
      <c r="I164" s="129">
        <v>380</v>
      </c>
      <c r="J164" s="91">
        <f>J165</f>
        <v>376</v>
      </c>
      <c r="K164" s="97">
        <f t="shared" si="11"/>
        <v>0.9894736842105263</v>
      </c>
      <c r="L164" s="136">
        <f t="shared" si="10"/>
        <v>0.531899844391003</v>
      </c>
      <c r="M164" s="126"/>
      <c r="N164" s="142"/>
      <c r="O164" s="37"/>
      <c r="P164" s="37"/>
      <c r="Q164" s="40"/>
      <c r="R164" s="40"/>
      <c r="S164" s="40"/>
      <c r="T164" s="40"/>
      <c r="U164" s="40"/>
      <c r="V164" s="40"/>
      <c r="W164" s="40"/>
      <c r="X164" s="40"/>
    </row>
    <row r="165" spans="1:24" ht="20.25" customHeight="1">
      <c r="A165" s="48" t="s">
        <v>352</v>
      </c>
      <c r="B165" s="38" t="s">
        <v>160</v>
      </c>
      <c r="C165" s="48" t="s">
        <v>124</v>
      </c>
      <c r="D165" s="48" t="s">
        <v>224</v>
      </c>
      <c r="E165" s="48" t="s">
        <v>445</v>
      </c>
      <c r="F165" s="48" t="s">
        <v>157</v>
      </c>
      <c r="G165" s="48" t="s">
        <v>162</v>
      </c>
      <c r="H165" s="90">
        <v>706.9</v>
      </c>
      <c r="I165" s="130">
        <v>380</v>
      </c>
      <c r="J165" s="90">
        <v>376</v>
      </c>
      <c r="K165" s="96">
        <f t="shared" si="11"/>
        <v>0.9894736842105263</v>
      </c>
      <c r="L165" s="137">
        <f t="shared" si="10"/>
        <v>0.531899844391003</v>
      </c>
      <c r="M165" s="126"/>
      <c r="N165" s="142"/>
      <c r="O165" s="37"/>
      <c r="P165" s="37"/>
      <c r="Q165" s="40"/>
      <c r="R165" s="40"/>
      <c r="S165" s="40"/>
      <c r="T165" s="40"/>
      <c r="U165" s="40"/>
      <c r="V165" s="40"/>
      <c r="W165" s="40"/>
      <c r="X165" s="40"/>
    </row>
    <row r="166" spans="1:24" ht="16.5" customHeight="1">
      <c r="A166" s="61" t="s">
        <v>354</v>
      </c>
      <c r="B166" s="53" t="s">
        <v>225</v>
      </c>
      <c r="C166" s="61" t="s">
        <v>124</v>
      </c>
      <c r="D166" s="61" t="s">
        <v>226</v>
      </c>
      <c r="E166" s="48"/>
      <c r="F166" s="48"/>
      <c r="G166" s="48"/>
      <c r="H166" s="91">
        <v>1151</v>
      </c>
      <c r="I166" s="129">
        <v>704</v>
      </c>
      <c r="J166" s="91">
        <f>J167</f>
        <v>696.2</v>
      </c>
      <c r="K166" s="97">
        <f t="shared" si="11"/>
        <v>0.9889204545454546</v>
      </c>
      <c r="L166" s="136">
        <f t="shared" si="10"/>
        <v>0.6048653344917464</v>
      </c>
      <c r="M166" s="126"/>
      <c r="N166" s="142"/>
      <c r="O166" s="37"/>
      <c r="P166" s="37"/>
      <c r="Q166" s="40"/>
      <c r="R166" s="40"/>
      <c r="S166" s="40"/>
      <c r="T166" s="40"/>
      <c r="U166" s="40"/>
      <c r="V166" s="40"/>
      <c r="W166" s="40"/>
      <c r="X166" s="40"/>
    </row>
    <row r="167" spans="1:24" ht="45.75" customHeight="1">
      <c r="A167" s="61" t="s">
        <v>355</v>
      </c>
      <c r="B167" s="53" t="s">
        <v>446</v>
      </c>
      <c r="C167" s="61" t="s">
        <v>124</v>
      </c>
      <c r="D167" s="61" t="s">
        <v>226</v>
      </c>
      <c r="E167" s="61" t="s">
        <v>447</v>
      </c>
      <c r="F167" s="48"/>
      <c r="G167" s="48"/>
      <c r="H167" s="91">
        <v>1151</v>
      </c>
      <c r="I167" s="129">
        <v>704</v>
      </c>
      <c r="J167" s="104">
        <f>J168</f>
        <v>696.2</v>
      </c>
      <c r="K167" s="97">
        <f t="shared" si="11"/>
        <v>0.9889204545454546</v>
      </c>
      <c r="L167" s="136">
        <f t="shared" si="10"/>
        <v>0.6048653344917464</v>
      </c>
      <c r="M167" s="126"/>
      <c r="N167" s="142"/>
      <c r="O167" s="37"/>
      <c r="P167" s="37"/>
      <c r="Q167" s="40"/>
      <c r="R167" s="40"/>
      <c r="S167" s="40"/>
      <c r="T167" s="40"/>
      <c r="U167" s="40"/>
      <c r="V167" s="40"/>
      <c r="W167" s="40"/>
      <c r="X167" s="40"/>
    </row>
    <row r="168" spans="1:24" ht="16.5" customHeight="1">
      <c r="A168" s="48" t="s">
        <v>356</v>
      </c>
      <c r="B168" s="38" t="s">
        <v>159</v>
      </c>
      <c r="C168" s="48" t="s">
        <v>124</v>
      </c>
      <c r="D168" s="48" t="s">
        <v>226</v>
      </c>
      <c r="E168" s="48" t="s">
        <v>447</v>
      </c>
      <c r="F168" s="48" t="s">
        <v>157</v>
      </c>
      <c r="G168" s="48" t="s">
        <v>148</v>
      </c>
      <c r="H168" s="90">
        <v>1151</v>
      </c>
      <c r="I168" s="130">
        <v>704</v>
      </c>
      <c r="J168" s="90">
        <f>446.2+250</f>
        <v>696.2</v>
      </c>
      <c r="K168" s="96">
        <f t="shared" si="11"/>
        <v>0.9889204545454546</v>
      </c>
      <c r="L168" s="137">
        <f t="shared" si="10"/>
        <v>0.6048653344917464</v>
      </c>
      <c r="M168" s="126"/>
      <c r="N168" s="142"/>
      <c r="O168" s="39"/>
      <c r="P168" s="39"/>
      <c r="Q168" s="40"/>
      <c r="R168" s="40"/>
      <c r="S168" s="40"/>
      <c r="T168" s="40"/>
      <c r="U168" s="40"/>
      <c r="V168" s="40"/>
      <c r="W168" s="40"/>
      <c r="X168" s="40"/>
    </row>
    <row r="169" spans="1:24" ht="18" customHeight="1">
      <c r="A169" s="61" t="s">
        <v>71</v>
      </c>
      <c r="B169" s="53" t="s">
        <v>227</v>
      </c>
      <c r="C169" s="53"/>
      <c r="D169" s="61" t="s">
        <v>228</v>
      </c>
      <c r="E169" s="48"/>
      <c r="F169" s="48"/>
      <c r="G169" s="99"/>
      <c r="H169" s="91">
        <v>2073.6</v>
      </c>
      <c r="I169" s="129">
        <v>782</v>
      </c>
      <c r="J169" s="91">
        <f>J170</f>
        <v>718.8</v>
      </c>
      <c r="K169" s="97">
        <f t="shared" si="11"/>
        <v>0.9191815856777493</v>
      </c>
      <c r="L169" s="136">
        <f aca="true" t="shared" si="12" ref="L169:L196">J169/H169</f>
        <v>0.3466435185185185</v>
      </c>
      <c r="M169" s="126"/>
      <c r="N169" s="142"/>
      <c r="O169" s="37"/>
      <c r="P169" s="37"/>
      <c r="Q169" s="40"/>
      <c r="R169" s="40"/>
      <c r="S169" s="40"/>
      <c r="T169" s="40"/>
      <c r="U169" s="40"/>
      <c r="V169" s="40"/>
      <c r="W169" s="40"/>
      <c r="X169" s="40"/>
    </row>
    <row r="170" spans="1:24" ht="20.25" customHeight="1">
      <c r="A170" s="61" t="s">
        <v>74</v>
      </c>
      <c r="B170" s="53" t="s">
        <v>229</v>
      </c>
      <c r="C170" s="61" t="s">
        <v>124</v>
      </c>
      <c r="D170" s="61" t="s">
        <v>230</v>
      </c>
      <c r="E170" s="61"/>
      <c r="F170" s="61"/>
      <c r="G170" s="99"/>
      <c r="H170" s="91">
        <v>2073.6</v>
      </c>
      <c r="I170" s="129">
        <v>782</v>
      </c>
      <c r="J170" s="91">
        <f>J171+J173+J175</f>
        <v>718.8</v>
      </c>
      <c r="K170" s="97">
        <f t="shared" si="11"/>
        <v>0.9191815856777493</v>
      </c>
      <c r="L170" s="136">
        <f t="shared" si="12"/>
        <v>0.3466435185185185</v>
      </c>
      <c r="M170" s="126"/>
      <c r="N170" s="142"/>
      <c r="O170" s="37"/>
      <c r="P170" s="37"/>
      <c r="Q170" s="40"/>
      <c r="R170" s="40"/>
      <c r="S170" s="40"/>
      <c r="T170" s="40"/>
      <c r="U170" s="40"/>
      <c r="V170" s="40"/>
      <c r="W170" s="40"/>
      <c r="X170" s="40"/>
    </row>
    <row r="171" spans="1:24" ht="53.25" customHeight="1">
      <c r="A171" s="61" t="s">
        <v>237</v>
      </c>
      <c r="B171" s="111" t="s">
        <v>357</v>
      </c>
      <c r="C171" s="61" t="s">
        <v>124</v>
      </c>
      <c r="D171" s="61" t="s">
        <v>230</v>
      </c>
      <c r="E171" s="61" t="s">
        <v>448</v>
      </c>
      <c r="F171" s="61"/>
      <c r="G171" s="99"/>
      <c r="H171" s="91">
        <v>1773.6</v>
      </c>
      <c r="I171" s="129">
        <v>601</v>
      </c>
      <c r="J171" s="104">
        <f>J172</f>
        <v>539.6</v>
      </c>
      <c r="K171" s="97">
        <f t="shared" si="11"/>
        <v>0.8978369384359401</v>
      </c>
      <c r="L171" s="136">
        <f t="shared" si="12"/>
        <v>0.30423996391520075</v>
      </c>
      <c r="M171" s="126"/>
      <c r="N171" s="142"/>
      <c r="O171" s="39"/>
      <c r="P171" s="39"/>
      <c r="Q171" s="40"/>
      <c r="R171" s="40"/>
      <c r="S171" s="40"/>
      <c r="T171" s="40"/>
      <c r="U171" s="40"/>
      <c r="V171" s="40"/>
      <c r="W171" s="40"/>
      <c r="X171" s="40"/>
    </row>
    <row r="172" spans="1:24" ht="20.25" customHeight="1">
      <c r="A172" s="48" t="s">
        <v>358</v>
      </c>
      <c r="B172" s="38" t="s">
        <v>160</v>
      </c>
      <c r="C172" s="48" t="s">
        <v>124</v>
      </c>
      <c r="D172" s="48" t="s">
        <v>230</v>
      </c>
      <c r="E172" s="48" t="s">
        <v>448</v>
      </c>
      <c r="F172" s="48" t="s">
        <v>157</v>
      </c>
      <c r="G172" s="48" t="s">
        <v>162</v>
      </c>
      <c r="H172" s="90">
        <v>1773.6</v>
      </c>
      <c r="I172" s="130">
        <v>601</v>
      </c>
      <c r="J172" s="114">
        <v>539.6</v>
      </c>
      <c r="K172" s="96">
        <f t="shared" si="11"/>
        <v>0.8978369384359401</v>
      </c>
      <c r="L172" s="137">
        <f t="shared" si="12"/>
        <v>0.30423996391520075</v>
      </c>
      <c r="M172" s="126"/>
      <c r="N172" s="142"/>
      <c r="O172" s="70"/>
      <c r="P172" s="70"/>
      <c r="Q172" s="40"/>
      <c r="R172" s="40"/>
      <c r="S172" s="40"/>
      <c r="T172" s="40"/>
      <c r="U172" s="40"/>
      <c r="V172" s="40"/>
      <c r="W172" s="40"/>
      <c r="X172" s="40"/>
    </row>
    <row r="173" spans="1:24" ht="39.75" customHeight="1">
      <c r="A173" s="61" t="s">
        <v>359</v>
      </c>
      <c r="B173" s="111" t="s">
        <v>363</v>
      </c>
      <c r="C173" s="48" t="s">
        <v>124</v>
      </c>
      <c r="D173" s="61" t="s">
        <v>230</v>
      </c>
      <c r="E173" s="61" t="s">
        <v>449</v>
      </c>
      <c r="F173" s="61"/>
      <c r="G173" s="99"/>
      <c r="H173" s="91">
        <v>200</v>
      </c>
      <c r="I173" s="129">
        <v>155</v>
      </c>
      <c r="J173" s="91">
        <f>J174</f>
        <v>154.2</v>
      </c>
      <c r="K173" s="97">
        <f t="shared" si="11"/>
        <v>0.9948387096774193</v>
      </c>
      <c r="L173" s="136">
        <f t="shared" si="12"/>
        <v>0.7709999999999999</v>
      </c>
      <c r="M173" s="126"/>
      <c r="N173" s="142"/>
      <c r="O173" s="70"/>
      <c r="P173" s="70"/>
      <c r="Q173" s="40"/>
      <c r="R173" s="40"/>
      <c r="S173" s="40"/>
      <c r="T173" s="40"/>
      <c r="U173" s="40"/>
      <c r="V173" s="40"/>
      <c r="W173" s="40"/>
      <c r="X173" s="40"/>
    </row>
    <row r="174" spans="1:24" ht="18.75" customHeight="1">
      <c r="A174" s="48" t="s">
        <v>361</v>
      </c>
      <c r="B174" s="38" t="s">
        <v>160</v>
      </c>
      <c r="C174" s="48" t="s">
        <v>124</v>
      </c>
      <c r="D174" s="48" t="s">
        <v>230</v>
      </c>
      <c r="E174" s="48" t="s">
        <v>449</v>
      </c>
      <c r="F174" s="48" t="s">
        <v>157</v>
      </c>
      <c r="G174" s="48" t="s">
        <v>162</v>
      </c>
      <c r="H174" s="90">
        <v>200</v>
      </c>
      <c r="I174" s="130">
        <v>155</v>
      </c>
      <c r="J174" s="90">
        <v>154.2</v>
      </c>
      <c r="K174" s="96">
        <f t="shared" si="11"/>
        <v>0.9948387096774193</v>
      </c>
      <c r="L174" s="137">
        <f t="shared" si="12"/>
        <v>0.7709999999999999</v>
      </c>
      <c r="M174" s="126"/>
      <c r="N174" s="142"/>
      <c r="O174" s="70"/>
      <c r="P174" s="70"/>
      <c r="Q174" s="40"/>
      <c r="R174" s="40"/>
      <c r="S174" s="40"/>
      <c r="T174" s="40"/>
      <c r="U174" s="40"/>
      <c r="V174" s="40"/>
      <c r="W174" s="40"/>
      <c r="X174" s="40"/>
    </row>
    <row r="175" spans="1:24" ht="39.75" customHeight="1">
      <c r="A175" s="61" t="s">
        <v>362</v>
      </c>
      <c r="B175" s="111" t="s">
        <v>360</v>
      </c>
      <c r="C175" s="61" t="s">
        <v>124</v>
      </c>
      <c r="D175" s="61" t="s">
        <v>230</v>
      </c>
      <c r="E175" s="61" t="s">
        <v>450</v>
      </c>
      <c r="F175" s="48"/>
      <c r="G175" s="48"/>
      <c r="H175" s="91">
        <v>100</v>
      </c>
      <c r="I175" s="129">
        <v>26</v>
      </c>
      <c r="J175" s="104">
        <f>J176</f>
        <v>25</v>
      </c>
      <c r="K175" s="97">
        <f t="shared" si="11"/>
        <v>0.9615384615384616</v>
      </c>
      <c r="L175" s="136">
        <f t="shared" si="12"/>
        <v>0.25</v>
      </c>
      <c r="M175" s="126"/>
      <c r="N175" s="142"/>
      <c r="O175" s="39"/>
      <c r="P175" s="39"/>
      <c r="Q175" s="40"/>
      <c r="R175" s="40"/>
      <c r="S175" s="40"/>
      <c r="T175" s="40"/>
      <c r="U175" s="40"/>
      <c r="V175" s="40"/>
      <c r="W175" s="40"/>
      <c r="X175" s="40"/>
    </row>
    <row r="176" spans="1:24" ht="18" customHeight="1">
      <c r="A176" s="48" t="s">
        <v>364</v>
      </c>
      <c r="B176" s="38" t="s">
        <v>160</v>
      </c>
      <c r="C176" s="48" t="s">
        <v>124</v>
      </c>
      <c r="D176" s="48" t="s">
        <v>230</v>
      </c>
      <c r="E176" s="48" t="s">
        <v>450</v>
      </c>
      <c r="F176" s="48" t="s">
        <v>157</v>
      </c>
      <c r="G176" s="48" t="s">
        <v>162</v>
      </c>
      <c r="H176" s="90">
        <v>100</v>
      </c>
      <c r="I176" s="130">
        <v>26</v>
      </c>
      <c r="J176" s="90">
        <v>25</v>
      </c>
      <c r="K176" s="96">
        <f t="shared" si="11"/>
        <v>0.9615384615384616</v>
      </c>
      <c r="L176" s="137">
        <f t="shared" si="12"/>
        <v>0.25</v>
      </c>
      <c r="M176" s="126"/>
      <c r="N176" s="142"/>
      <c r="O176" s="39"/>
      <c r="P176" s="39"/>
      <c r="Q176" s="40"/>
      <c r="R176" s="40"/>
      <c r="S176" s="40"/>
      <c r="T176" s="40"/>
      <c r="U176" s="40"/>
      <c r="V176" s="40"/>
      <c r="W176" s="40"/>
      <c r="X176" s="40"/>
    </row>
    <row r="177" spans="1:24" ht="17.25" customHeight="1">
      <c r="A177" s="61" t="s">
        <v>88</v>
      </c>
      <c r="B177" s="53" t="s">
        <v>233</v>
      </c>
      <c r="C177" s="48"/>
      <c r="D177" s="61" t="s">
        <v>234</v>
      </c>
      <c r="E177" s="48"/>
      <c r="F177" s="48"/>
      <c r="G177" s="99"/>
      <c r="H177" s="91">
        <v>3397.1</v>
      </c>
      <c r="I177" s="129">
        <v>1335.4</v>
      </c>
      <c r="J177" s="104">
        <f>J178+J181</f>
        <v>1272.5</v>
      </c>
      <c r="K177" s="97">
        <f t="shared" si="11"/>
        <v>0.9528980080874644</v>
      </c>
      <c r="L177" s="136">
        <f t="shared" si="12"/>
        <v>0.37458420417414856</v>
      </c>
      <c r="M177" s="126"/>
      <c r="N177" s="142"/>
      <c r="O177" s="39"/>
      <c r="P177" s="39"/>
      <c r="Q177" s="40"/>
      <c r="R177" s="40"/>
      <c r="S177" s="40"/>
      <c r="T177" s="40"/>
      <c r="U177" s="40"/>
      <c r="V177" s="40"/>
      <c r="W177" s="40"/>
      <c r="X177" s="40"/>
    </row>
    <row r="178" spans="1:24" ht="15.75" customHeight="1">
      <c r="A178" s="61" t="s">
        <v>89</v>
      </c>
      <c r="B178" s="53" t="s">
        <v>235</v>
      </c>
      <c r="C178" s="61" t="s">
        <v>124</v>
      </c>
      <c r="D178" s="61" t="s">
        <v>236</v>
      </c>
      <c r="E178" s="61"/>
      <c r="F178" s="61"/>
      <c r="G178" s="99"/>
      <c r="H178" s="91">
        <v>1387.6</v>
      </c>
      <c r="I178" s="129">
        <v>577.4</v>
      </c>
      <c r="J178" s="91">
        <f>J179</f>
        <v>528.5</v>
      </c>
      <c r="K178" s="97">
        <f t="shared" si="11"/>
        <v>0.9153100103914098</v>
      </c>
      <c r="L178" s="136">
        <f t="shared" si="12"/>
        <v>0.3808734505621217</v>
      </c>
      <c r="M178" s="126"/>
      <c r="N178" s="142"/>
      <c r="O178" s="39"/>
      <c r="P178" s="39"/>
      <c r="Q178" s="40"/>
      <c r="R178" s="40"/>
      <c r="S178" s="40"/>
      <c r="T178" s="40"/>
      <c r="U178" s="40"/>
      <c r="V178" s="40"/>
      <c r="W178" s="40"/>
      <c r="X178" s="40"/>
    </row>
    <row r="179" spans="1:24" ht="47.25" customHeight="1">
      <c r="A179" s="61" t="s">
        <v>251</v>
      </c>
      <c r="B179" s="53" t="s">
        <v>238</v>
      </c>
      <c r="C179" s="48" t="s">
        <v>124</v>
      </c>
      <c r="D179" s="61" t="s">
        <v>236</v>
      </c>
      <c r="E179" s="61" t="s">
        <v>451</v>
      </c>
      <c r="F179" s="61"/>
      <c r="G179" s="99"/>
      <c r="H179" s="91">
        <v>1387.6</v>
      </c>
      <c r="I179" s="129">
        <v>577.4</v>
      </c>
      <c r="J179" s="104">
        <f>J180</f>
        <v>528.5</v>
      </c>
      <c r="K179" s="97">
        <f t="shared" si="11"/>
        <v>0.9153100103914098</v>
      </c>
      <c r="L179" s="136">
        <f t="shared" si="12"/>
        <v>0.3808734505621217</v>
      </c>
      <c r="M179" s="126"/>
      <c r="N179" s="142"/>
      <c r="O179" s="37"/>
      <c r="P179" s="37"/>
      <c r="Q179" s="40"/>
      <c r="R179" s="40"/>
      <c r="S179" s="40"/>
      <c r="T179" s="40"/>
      <c r="U179" s="40"/>
      <c r="V179" s="40"/>
      <c r="W179" s="40"/>
      <c r="X179" s="40"/>
    </row>
    <row r="180" spans="1:24" ht="25.5" customHeight="1">
      <c r="A180" s="48" t="s">
        <v>252</v>
      </c>
      <c r="B180" s="38" t="s">
        <v>239</v>
      </c>
      <c r="C180" s="48" t="s">
        <v>124</v>
      </c>
      <c r="D180" s="48" t="s">
        <v>236</v>
      </c>
      <c r="E180" s="48" t="s">
        <v>451</v>
      </c>
      <c r="F180" s="48" t="s">
        <v>292</v>
      </c>
      <c r="G180" s="48" t="s">
        <v>240</v>
      </c>
      <c r="H180" s="90">
        <v>1387.6</v>
      </c>
      <c r="I180" s="130">
        <v>577.4</v>
      </c>
      <c r="J180" s="90">
        <v>528.5</v>
      </c>
      <c r="K180" s="96">
        <f t="shared" si="11"/>
        <v>0.9153100103914098</v>
      </c>
      <c r="L180" s="137">
        <f t="shared" si="12"/>
        <v>0.3808734505621217</v>
      </c>
      <c r="M180" s="126"/>
      <c r="N180" s="142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17" ht="21.75" customHeight="1">
      <c r="A181" s="61" t="s">
        <v>90</v>
      </c>
      <c r="B181" s="53" t="s">
        <v>241</v>
      </c>
      <c r="C181" s="48" t="s">
        <v>124</v>
      </c>
      <c r="D181" s="61" t="s">
        <v>242</v>
      </c>
      <c r="E181" s="48"/>
      <c r="F181" s="48"/>
      <c r="G181" s="99"/>
      <c r="H181" s="91">
        <v>2009.5</v>
      </c>
      <c r="I181" s="129">
        <v>758</v>
      </c>
      <c r="J181" s="91">
        <f>J182+J184</f>
        <v>744</v>
      </c>
      <c r="K181" s="97">
        <f t="shared" si="11"/>
        <v>0.9815303430079155</v>
      </c>
      <c r="L181" s="136">
        <f t="shared" si="12"/>
        <v>0.37024135357053994</v>
      </c>
      <c r="M181" s="126"/>
      <c r="N181" s="142"/>
      <c r="O181" s="35"/>
      <c r="P181" s="35"/>
      <c r="Q181" s="35"/>
    </row>
    <row r="182" spans="1:17" ht="63.75" customHeight="1">
      <c r="A182" s="61" t="s">
        <v>365</v>
      </c>
      <c r="B182" s="111" t="s">
        <v>367</v>
      </c>
      <c r="C182" s="61" t="s">
        <v>124</v>
      </c>
      <c r="D182" s="61" t="s">
        <v>242</v>
      </c>
      <c r="E182" s="61" t="s">
        <v>452</v>
      </c>
      <c r="F182" s="112"/>
      <c r="G182" s="99"/>
      <c r="H182" s="91">
        <v>1245.5</v>
      </c>
      <c r="I182" s="129">
        <v>524.7</v>
      </c>
      <c r="J182" s="91">
        <f>J183</f>
        <v>524</v>
      </c>
      <c r="K182" s="97">
        <f t="shared" si="11"/>
        <v>0.9986659043262816</v>
      </c>
      <c r="L182" s="136">
        <f t="shared" si="12"/>
        <v>0.4207145724608591</v>
      </c>
      <c r="M182" s="126"/>
      <c r="N182" s="142"/>
      <c r="O182" s="35"/>
      <c r="P182" s="35"/>
      <c r="Q182" s="35"/>
    </row>
    <row r="183" spans="1:17" ht="16.5" customHeight="1">
      <c r="A183" s="48" t="s">
        <v>453</v>
      </c>
      <c r="B183" s="38" t="s">
        <v>245</v>
      </c>
      <c r="C183" s="48" t="s">
        <v>124</v>
      </c>
      <c r="D183" s="48" t="s">
        <v>242</v>
      </c>
      <c r="E183" s="48" t="s">
        <v>452</v>
      </c>
      <c r="F183" s="48" t="s">
        <v>293</v>
      </c>
      <c r="G183" s="48" t="s">
        <v>246</v>
      </c>
      <c r="H183" s="90">
        <v>1245.5</v>
      </c>
      <c r="I183" s="130">
        <v>524.7</v>
      </c>
      <c r="J183" s="120">
        <v>524</v>
      </c>
      <c r="K183" s="96">
        <f t="shared" si="11"/>
        <v>0.9986659043262816</v>
      </c>
      <c r="L183" s="137">
        <f t="shared" si="12"/>
        <v>0.4207145724608591</v>
      </c>
      <c r="M183" s="126"/>
      <c r="N183" s="142"/>
      <c r="O183" s="35"/>
      <c r="P183" s="35"/>
      <c r="Q183" s="35"/>
    </row>
    <row r="184" spans="1:17" ht="60" customHeight="1">
      <c r="A184" s="61" t="s">
        <v>366</v>
      </c>
      <c r="B184" s="111" t="s">
        <v>368</v>
      </c>
      <c r="C184" s="61" t="s">
        <v>124</v>
      </c>
      <c r="D184" s="61" t="s">
        <v>242</v>
      </c>
      <c r="E184" s="61" t="s">
        <v>454</v>
      </c>
      <c r="F184" s="99"/>
      <c r="G184" s="99"/>
      <c r="H184" s="92">
        <v>764</v>
      </c>
      <c r="I184" s="129">
        <v>233.3</v>
      </c>
      <c r="J184" s="91">
        <f>J185</f>
        <v>220</v>
      </c>
      <c r="K184" s="97">
        <f t="shared" si="11"/>
        <v>0.9429918559794256</v>
      </c>
      <c r="L184" s="136">
        <f t="shared" si="12"/>
        <v>0.2879581151832461</v>
      </c>
      <c r="M184" s="126"/>
      <c r="N184" s="142"/>
      <c r="O184" s="35"/>
      <c r="P184" s="35"/>
      <c r="Q184" s="35"/>
    </row>
    <row r="185" spans="1:17" ht="15" customHeight="1">
      <c r="A185" s="48" t="s">
        <v>455</v>
      </c>
      <c r="B185" s="38" t="s">
        <v>159</v>
      </c>
      <c r="C185" s="48" t="s">
        <v>124</v>
      </c>
      <c r="D185" s="48" t="s">
        <v>242</v>
      </c>
      <c r="E185" s="48" t="s">
        <v>454</v>
      </c>
      <c r="F185" s="48" t="s">
        <v>369</v>
      </c>
      <c r="G185" s="48" t="s">
        <v>148</v>
      </c>
      <c r="H185" s="114">
        <v>764</v>
      </c>
      <c r="I185" s="130">
        <v>233.3</v>
      </c>
      <c r="J185" s="120">
        <v>220</v>
      </c>
      <c r="K185" s="96">
        <f t="shared" si="11"/>
        <v>0.9429918559794256</v>
      </c>
      <c r="L185" s="137">
        <f t="shared" si="12"/>
        <v>0.2879581151832461</v>
      </c>
      <c r="M185" s="126"/>
      <c r="N185" s="142"/>
      <c r="O185" s="35"/>
      <c r="P185" s="35"/>
      <c r="Q185" s="35"/>
    </row>
    <row r="186" spans="1:17" ht="16.5" customHeight="1">
      <c r="A186" s="61" t="s">
        <v>253</v>
      </c>
      <c r="B186" s="53" t="s">
        <v>247</v>
      </c>
      <c r="C186" s="53"/>
      <c r="D186" s="61" t="s">
        <v>248</v>
      </c>
      <c r="E186" s="48"/>
      <c r="F186" s="48"/>
      <c r="G186" s="99"/>
      <c r="H186" s="91">
        <v>1000</v>
      </c>
      <c r="I186" s="129">
        <v>500</v>
      </c>
      <c r="J186" s="92">
        <f>J187</f>
        <v>500</v>
      </c>
      <c r="K186" s="97">
        <f t="shared" si="11"/>
        <v>1</v>
      </c>
      <c r="L186" s="136">
        <f t="shared" si="12"/>
        <v>0.5</v>
      </c>
      <c r="M186" s="126"/>
      <c r="N186" s="142"/>
      <c r="O186" s="35"/>
      <c r="P186" s="35"/>
      <c r="Q186" s="35"/>
    </row>
    <row r="187" spans="1:17" ht="16.5" customHeight="1">
      <c r="A187" s="61" t="s">
        <v>254</v>
      </c>
      <c r="B187" s="53" t="s">
        <v>249</v>
      </c>
      <c r="C187" s="61" t="s">
        <v>124</v>
      </c>
      <c r="D187" s="61" t="s">
        <v>250</v>
      </c>
      <c r="E187" s="61"/>
      <c r="F187" s="61"/>
      <c r="G187" s="99"/>
      <c r="H187" s="91">
        <v>1000</v>
      </c>
      <c r="I187" s="129">
        <v>500</v>
      </c>
      <c r="J187" s="104">
        <f>J188</f>
        <v>500</v>
      </c>
      <c r="K187" s="97">
        <f t="shared" si="11"/>
        <v>1</v>
      </c>
      <c r="L187" s="136">
        <f t="shared" si="12"/>
        <v>0.5</v>
      </c>
      <c r="M187" s="126"/>
      <c r="N187" s="142"/>
      <c r="O187" s="35"/>
      <c r="P187" s="35"/>
      <c r="Q187" s="35"/>
    </row>
    <row r="188" spans="1:17" ht="50.25" customHeight="1">
      <c r="A188" s="61" t="s">
        <v>370</v>
      </c>
      <c r="B188" s="111" t="s">
        <v>371</v>
      </c>
      <c r="C188" s="61" t="s">
        <v>124</v>
      </c>
      <c r="D188" s="61" t="s">
        <v>250</v>
      </c>
      <c r="E188" s="61" t="s">
        <v>456</v>
      </c>
      <c r="F188" s="61"/>
      <c r="G188" s="99"/>
      <c r="H188" s="91">
        <v>1000</v>
      </c>
      <c r="I188" s="129">
        <v>500</v>
      </c>
      <c r="J188" s="91">
        <f>SUM(J189:J191)</f>
        <v>500</v>
      </c>
      <c r="K188" s="97">
        <f t="shared" si="11"/>
        <v>1</v>
      </c>
      <c r="L188" s="136">
        <f t="shared" si="12"/>
        <v>0.5</v>
      </c>
      <c r="M188" s="126"/>
      <c r="N188" s="142"/>
      <c r="O188" s="35"/>
      <c r="P188" s="35"/>
      <c r="Q188" s="35"/>
    </row>
    <row r="189" spans="1:17" ht="16.5" customHeight="1">
      <c r="A189" s="48" t="s">
        <v>255</v>
      </c>
      <c r="B189" s="38" t="s">
        <v>159</v>
      </c>
      <c r="C189" s="48" t="s">
        <v>124</v>
      </c>
      <c r="D189" s="48" t="s">
        <v>250</v>
      </c>
      <c r="E189" s="48" t="s">
        <v>456</v>
      </c>
      <c r="F189" s="48" t="s">
        <v>157</v>
      </c>
      <c r="G189" s="110">
        <v>226</v>
      </c>
      <c r="H189" s="90">
        <v>714.6</v>
      </c>
      <c r="I189" s="130">
        <v>290.6</v>
      </c>
      <c r="J189" s="120">
        <v>290.6</v>
      </c>
      <c r="K189" s="96">
        <f t="shared" si="11"/>
        <v>1</v>
      </c>
      <c r="L189" s="137">
        <f t="shared" si="12"/>
        <v>0.406661069129583</v>
      </c>
      <c r="M189" s="126"/>
      <c r="N189" s="142"/>
      <c r="O189" s="35"/>
      <c r="P189" s="35"/>
      <c r="Q189" s="35"/>
    </row>
    <row r="190" spans="1:17" ht="15" customHeight="1">
      <c r="A190" s="48" t="s">
        <v>457</v>
      </c>
      <c r="B190" s="38" t="s">
        <v>160</v>
      </c>
      <c r="C190" s="48" t="s">
        <v>124</v>
      </c>
      <c r="D190" s="48" t="s">
        <v>250</v>
      </c>
      <c r="E190" s="48" t="s">
        <v>456</v>
      </c>
      <c r="F190" s="48" t="s">
        <v>157</v>
      </c>
      <c r="G190" s="110">
        <v>290</v>
      </c>
      <c r="H190" s="90">
        <v>73.2</v>
      </c>
      <c r="I190" s="130">
        <v>73.2</v>
      </c>
      <c r="J190" s="120">
        <v>73.2</v>
      </c>
      <c r="K190" s="96">
        <f t="shared" si="11"/>
        <v>1</v>
      </c>
      <c r="L190" s="137">
        <f t="shared" si="12"/>
        <v>1</v>
      </c>
      <c r="M190" s="126"/>
      <c r="N190" s="142"/>
      <c r="O190" s="35"/>
      <c r="P190" s="35"/>
      <c r="Q190" s="35"/>
    </row>
    <row r="191" spans="1:17" ht="16.5" customHeight="1">
      <c r="A191" s="48" t="s">
        <v>458</v>
      </c>
      <c r="B191" s="38" t="s">
        <v>166</v>
      </c>
      <c r="C191" s="48" t="s">
        <v>124</v>
      </c>
      <c r="D191" s="48" t="s">
        <v>250</v>
      </c>
      <c r="E191" s="48" t="s">
        <v>456</v>
      </c>
      <c r="F191" s="48" t="s">
        <v>157</v>
      </c>
      <c r="G191" s="110">
        <v>340</v>
      </c>
      <c r="H191" s="90">
        <v>212.2</v>
      </c>
      <c r="I191" s="130">
        <v>136.20000000000002</v>
      </c>
      <c r="J191" s="120">
        <v>136.2</v>
      </c>
      <c r="K191" s="96">
        <f t="shared" si="11"/>
        <v>0.9999999999999998</v>
      </c>
      <c r="L191" s="137">
        <f t="shared" si="12"/>
        <v>0.6418473138548539</v>
      </c>
      <c r="M191" s="126"/>
      <c r="N191" s="142"/>
      <c r="O191" s="35"/>
      <c r="P191" s="35"/>
      <c r="Q191" s="35"/>
    </row>
    <row r="192" spans="1:17" ht="17.25" customHeight="1">
      <c r="A192" s="61" t="s">
        <v>459</v>
      </c>
      <c r="B192" s="53" t="s">
        <v>460</v>
      </c>
      <c r="C192" s="61" t="s">
        <v>124</v>
      </c>
      <c r="D192" s="61" t="s">
        <v>461</v>
      </c>
      <c r="E192" s="115"/>
      <c r="F192" s="116"/>
      <c r="G192" s="116"/>
      <c r="H192" s="91">
        <v>1015.4</v>
      </c>
      <c r="I192" s="129">
        <v>580.9</v>
      </c>
      <c r="J192" s="91">
        <f>J193</f>
        <v>580.9</v>
      </c>
      <c r="K192" s="97">
        <f t="shared" si="11"/>
        <v>1</v>
      </c>
      <c r="L192" s="136">
        <f t="shared" si="12"/>
        <v>0.5720898168209573</v>
      </c>
      <c r="M192" s="126"/>
      <c r="N192" s="142"/>
      <c r="O192" s="35"/>
      <c r="P192" s="35"/>
      <c r="Q192" s="35"/>
    </row>
    <row r="193" spans="1:17" ht="18.75" customHeight="1">
      <c r="A193" s="61" t="s">
        <v>462</v>
      </c>
      <c r="B193" s="53" t="s">
        <v>463</v>
      </c>
      <c r="C193" s="61" t="s">
        <v>124</v>
      </c>
      <c r="D193" s="61" t="s">
        <v>464</v>
      </c>
      <c r="E193" s="117"/>
      <c r="F193" s="116"/>
      <c r="G193" s="116"/>
      <c r="H193" s="91">
        <v>1015.4</v>
      </c>
      <c r="I193" s="129">
        <v>580.9</v>
      </c>
      <c r="J193" s="104">
        <f>J194</f>
        <v>580.9</v>
      </c>
      <c r="K193" s="97">
        <f t="shared" si="11"/>
        <v>1</v>
      </c>
      <c r="L193" s="136">
        <f t="shared" si="12"/>
        <v>0.5720898168209573</v>
      </c>
      <c r="M193" s="126"/>
      <c r="N193" s="142"/>
      <c r="O193" s="35"/>
      <c r="P193" s="35"/>
      <c r="Q193" s="35"/>
    </row>
    <row r="194" spans="1:17" ht="63" customHeight="1">
      <c r="A194" s="61" t="s">
        <v>465</v>
      </c>
      <c r="B194" s="118" t="s">
        <v>466</v>
      </c>
      <c r="C194" s="61" t="s">
        <v>124</v>
      </c>
      <c r="D194" s="61" t="s">
        <v>464</v>
      </c>
      <c r="E194" s="117" t="s">
        <v>467</v>
      </c>
      <c r="F194" s="116"/>
      <c r="G194" s="116"/>
      <c r="H194" s="91">
        <v>1015.4</v>
      </c>
      <c r="I194" s="129">
        <v>580.9</v>
      </c>
      <c r="J194" s="91">
        <f>J195</f>
        <v>580.9</v>
      </c>
      <c r="K194" s="97">
        <f t="shared" si="11"/>
        <v>1</v>
      </c>
      <c r="L194" s="136">
        <f t="shared" si="12"/>
        <v>0.5720898168209573</v>
      </c>
      <c r="M194" s="126"/>
      <c r="N194" s="142"/>
      <c r="O194" s="35"/>
      <c r="P194" s="35"/>
      <c r="Q194" s="35"/>
    </row>
    <row r="195" spans="1:17" ht="19.5" customHeight="1">
      <c r="A195" s="107" t="s">
        <v>468</v>
      </c>
      <c r="B195" s="38" t="s">
        <v>166</v>
      </c>
      <c r="C195" s="48" t="s">
        <v>124</v>
      </c>
      <c r="D195" s="48" t="s">
        <v>464</v>
      </c>
      <c r="E195" s="115" t="s">
        <v>467</v>
      </c>
      <c r="F195" s="107">
        <v>244</v>
      </c>
      <c r="G195" s="107">
        <v>340</v>
      </c>
      <c r="H195" s="90">
        <v>1015.4</v>
      </c>
      <c r="I195" s="130">
        <v>580.9</v>
      </c>
      <c r="J195" s="120">
        <v>580.9</v>
      </c>
      <c r="K195" s="96">
        <f t="shared" si="11"/>
        <v>1</v>
      </c>
      <c r="L195" s="137">
        <f t="shared" si="12"/>
        <v>0.5720898168209573</v>
      </c>
      <c r="M195" s="126"/>
      <c r="N195" s="142"/>
      <c r="O195" s="35"/>
      <c r="P195" s="35"/>
      <c r="Q195" s="35"/>
    </row>
    <row r="196" spans="1:17" ht="21.75" customHeight="1">
      <c r="A196" s="240" t="s">
        <v>256</v>
      </c>
      <c r="B196" s="240"/>
      <c r="C196" s="85"/>
      <c r="D196" s="86"/>
      <c r="E196" s="86"/>
      <c r="F196" s="86"/>
      <c r="G196" s="87"/>
      <c r="H196" s="91">
        <f>H16+H20+H48+H88+H91+H97+H106+H114+H125+H130+H134+H166+H170+H178+H181+H187+H193</f>
        <v>52300</v>
      </c>
      <c r="I196" s="91">
        <f>I16+I20+I48+I88+I91+I97+I106+I114+I125+I130+I134+I166+I170+I178+I181+I187+I193</f>
        <v>19723.200000000004</v>
      </c>
      <c r="J196" s="93">
        <f>J15+J20+J48+J88+J91+J97+J106+J114+J125+J130+J134+J167+J170+J178+J181+J187+J193</f>
        <v>18103.4</v>
      </c>
      <c r="K196" s="97">
        <f t="shared" si="11"/>
        <v>0.9178733674048835</v>
      </c>
      <c r="L196" s="136">
        <f t="shared" si="12"/>
        <v>0.3461453154875717</v>
      </c>
      <c r="M196" s="126"/>
      <c r="N196" s="142"/>
      <c r="O196" s="35"/>
      <c r="P196" s="35"/>
      <c r="Q196" s="35"/>
    </row>
    <row r="197" spans="3:17" ht="15" customHeight="1">
      <c r="C197" s="40"/>
      <c r="D197" s="40"/>
      <c r="E197" s="40"/>
      <c r="F197" s="40"/>
      <c r="I197" s="37"/>
      <c r="J197" s="30"/>
      <c r="N197" s="35"/>
      <c r="O197" s="35"/>
      <c r="P197" s="35"/>
      <c r="Q197" s="35"/>
    </row>
    <row r="198" spans="3:17" ht="16.5" customHeight="1">
      <c r="C198" s="40"/>
      <c r="D198" s="40"/>
      <c r="E198" s="40"/>
      <c r="F198" s="40"/>
      <c r="I198" s="71"/>
      <c r="N198" s="35"/>
      <c r="O198" s="35"/>
      <c r="P198" s="35"/>
      <c r="Q198" s="35"/>
    </row>
    <row r="199" spans="3:17" ht="15.75" customHeight="1">
      <c r="C199" s="40"/>
      <c r="D199" s="40"/>
      <c r="E199" s="40"/>
      <c r="F199" s="40"/>
      <c r="I199" s="71"/>
      <c r="N199" s="35"/>
      <c r="O199" s="35"/>
      <c r="P199" s="35"/>
      <c r="Q199" s="35"/>
    </row>
    <row r="200" spans="3:17" ht="12.75">
      <c r="C200" s="40"/>
      <c r="D200" s="40"/>
      <c r="E200" s="40"/>
      <c r="F200" s="40"/>
      <c r="I200" s="71"/>
      <c r="N200" s="35"/>
      <c r="O200" s="35"/>
      <c r="P200" s="35"/>
      <c r="Q200" s="35"/>
    </row>
    <row r="201" spans="3:17" ht="12.75">
      <c r="C201" s="40"/>
      <c r="D201" s="40"/>
      <c r="E201" s="40"/>
      <c r="F201" s="40"/>
      <c r="I201" s="71"/>
      <c r="N201" s="35"/>
      <c r="O201" s="35"/>
      <c r="P201" s="35"/>
      <c r="Q201" s="35"/>
    </row>
    <row r="202" spans="3:17" ht="12.75">
      <c r="C202" s="40"/>
      <c r="D202" s="40"/>
      <c r="E202" s="40"/>
      <c r="F202" s="40"/>
      <c r="I202" s="71"/>
      <c r="N202" s="35"/>
      <c r="O202" s="35"/>
      <c r="P202" s="35"/>
      <c r="Q202" s="35"/>
    </row>
    <row r="203" spans="3:17" ht="12.75">
      <c r="C203" s="40"/>
      <c r="D203" s="40"/>
      <c r="E203" s="40"/>
      <c r="F203" s="40"/>
      <c r="I203" s="71"/>
      <c r="N203" s="35"/>
      <c r="O203" s="35"/>
      <c r="P203" s="35"/>
      <c r="Q203" s="35"/>
    </row>
    <row r="204" spans="3:17" ht="12.75">
      <c r="C204" s="40"/>
      <c r="D204" s="40"/>
      <c r="E204" s="40"/>
      <c r="F204" s="40"/>
      <c r="I204" s="71"/>
      <c r="N204" s="35"/>
      <c r="O204" s="35"/>
      <c r="P204" s="35"/>
      <c r="Q204" s="35"/>
    </row>
    <row r="205" spans="3:17" ht="12.75">
      <c r="C205" s="40"/>
      <c r="D205" s="40"/>
      <c r="E205" s="40"/>
      <c r="F205" s="40"/>
      <c r="I205" s="71"/>
      <c r="N205" s="35"/>
      <c r="O205" s="35"/>
      <c r="P205" s="35"/>
      <c r="Q205" s="35"/>
    </row>
    <row r="206" spans="3:17" ht="12.75">
      <c r="C206" s="40"/>
      <c r="D206" s="40"/>
      <c r="E206" s="40"/>
      <c r="F206" s="40"/>
      <c r="I206" s="71"/>
      <c r="N206" s="35"/>
      <c r="O206" s="35"/>
      <c r="P206" s="35"/>
      <c r="Q206" s="35"/>
    </row>
    <row r="207" spans="3:17" ht="12.75">
      <c r="C207" s="40"/>
      <c r="D207" s="40"/>
      <c r="E207" s="40"/>
      <c r="F207" s="40"/>
      <c r="I207" s="71"/>
      <c r="N207" s="35"/>
      <c r="O207" s="35"/>
      <c r="P207" s="35"/>
      <c r="Q207" s="35"/>
    </row>
    <row r="208" spans="9:17" ht="12.75">
      <c r="I208" s="71"/>
      <c r="N208" s="35"/>
      <c r="O208" s="35"/>
      <c r="P208" s="35"/>
      <c r="Q208" s="35"/>
    </row>
    <row r="209" spans="9:17" ht="12.75">
      <c r="I209" s="71"/>
      <c r="N209" s="35"/>
      <c r="O209" s="35"/>
      <c r="P209" s="35"/>
      <c r="Q209" s="35"/>
    </row>
    <row r="210" spans="9:17" ht="12.75">
      <c r="I210" s="71"/>
      <c r="N210" s="35"/>
      <c r="O210" s="35"/>
      <c r="P210" s="35"/>
      <c r="Q210" s="35"/>
    </row>
    <row r="211" spans="9:17" ht="12.75">
      <c r="I211" s="71"/>
      <c r="N211" s="35"/>
      <c r="O211" s="35"/>
      <c r="P211" s="35"/>
      <c r="Q211" s="35"/>
    </row>
    <row r="212" spans="9:17" ht="12.75">
      <c r="I212" s="71"/>
      <c r="N212" s="35"/>
      <c r="O212" s="35"/>
      <c r="P212" s="35"/>
      <c r="Q212" s="35"/>
    </row>
    <row r="213" spans="9:17" ht="12.75">
      <c r="I213" s="71"/>
      <c r="N213" s="35"/>
      <c r="O213" s="35"/>
      <c r="P213" s="35"/>
      <c r="Q213" s="35"/>
    </row>
    <row r="214" spans="9:17" ht="12.75">
      <c r="I214" s="71"/>
      <c r="N214" s="35"/>
      <c r="O214" s="35"/>
      <c r="P214" s="35"/>
      <c r="Q214" s="35"/>
    </row>
    <row r="215" spans="9:17" ht="12.75">
      <c r="I215" s="71"/>
      <c r="N215" s="35"/>
      <c r="O215" s="35"/>
      <c r="P215" s="35"/>
      <c r="Q215" s="35"/>
    </row>
    <row r="216" spans="9:17" ht="12.75">
      <c r="I216" s="71"/>
      <c r="N216" s="35"/>
      <c r="O216" s="35"/>
      <c r="P216" s="35"/>
      <c r="Q216" s="35"/>
    </row>
    <row r="217" spans="9:17" ht="12.75">
      <c r="I217" s="71"/>
      <c r="N217" s="35"/>
      <c r="O217" s="35"/>
      <c r="P217" s="35"/>
      <c r="Q217" s="35"/>
    </row>
    <row r="218" spans="9:17" ht="12.75">
      <c r="I218" s="71"/>
      <c r="N218" s="35"/>
      <c r="O218" s="35"/>
      <c r="P218" s="35"/>
      <c r="Q218" s="35"/>
    </row>
    <row r="219" spans="9:17" ht="12.75">
      <c r="I219" s="71"/>
      <c r="N219" s="35"/>
      <c r="O219" s="35"/>
      <c r="P219" s="35"/>
      <c r="Q219" s="35"/>
    </row>
    <row r="220" spans="9:17" ht="12.75">
      <c r="I220" s="71"/>
      <c r="N220" s="35"/>
      <c r="O220" s="35"/>
      <c r="P220" s="35"/>
      <c r="Q220" s="35"/>
    </row>
    <row r="221" spans="9:17" ht="12.75">
      <c r="I221" s="71"/>
      <c r="N221" s="35"/>
      <c r="O221" s="35"/>
      <c r="P221" s="35"/>
      <c r="Q221" s="35"/>
    </row>
    <row r="222" spans="9:17" ht="12.75">
      <c r="I222" s="71"/>
      <c r="N222" s="35"/>
      <c r="O222" s="35"/>
      <c r="P222" s="35"/>
      <c r="Q222" s="35"/>
    </row>
    <row r="223" spans="9:17" ht="12.75">
      <c r="I223" s="71"/>
      <c r="N223" s="35"/>
      <c r="O223" s="35"/>
      <c r="P223" s="35"/>
      <c r="Q223" s="35"/>
    </row>
    <row r="224" spans="9:17" ht="12.75">
      <c r="I224" s="71"/>
      <c r="N224" s="35"/>
      <c r="O224" s="35"/>
      <c r="P224" s="35"/>
      <c r="Q224" s="35"/>
    </row>
    <row r="225" spans="9:17" ht="12.75">
      <c r="I225" s="71"/>
      <c r="N225" s="35"/>
      <c r="O225" s="35"/>
      <c r="P225" s="35"/>
      <c r="Q225" s="35"/>
    </row>
    <row r="226" spans="9:17" ht="12.75">
      <c r="I226" s="71"/>
      <c r="N226" s="35"/>
      <c r="O226" s="35"/>
      <c r="P226" s="35"/>
      <c r="Q226" s="35"/>
    </row>
    <row r="227" spans="9:17" ht="12.75">
      <c r="I227" s="71"/>
      <c r="N227" s="35"/>
      <c r="O227" s="35"/>
      <c r="P227" s="35"/>
      <c r="Q227" s="35"/>
    </row>
    <row r="228" spans="9:17" ht="12.75">
      <c r="I228" s="71"/>
      <c r="N228" s="35"/>
      <c r="O228" s="35"/>
      <c r="P228" s="35"/>
      <c r="Q228" s="35"/>
    </row>
    <row r="229" spans="9:17" ht="12.75">
      <c r="I229" s="71"/>
      <c r="N229" s="35"/>
      <c r="O229" s="35"/>
      <c r="P229" s="35"/>
      <c r="Q229" s="35"/>
    </row>
    <row r="230" spans="9:17" ht="12.75">
      <c r="I230" s="71"/>
      <c r="N230" s="35"/>
      <c r="O230" s="35"/>
      <c r="P230" s="35"/>
      <c r="Q230" s="35"/>
    </row>
    <row r="231" spans="9:17" ht="12.75">
      <c r="I231" s="71"/>
      <c r="N231" s="35"/>
      <c r="O231" s="35"/>
      <c r="P231" s="35"/>
      <c r="Q231" s="35"/>
    </row>
    <row r="232" spans="9:17" ht="12.75">
      <c r="I232" s="71"/>
      <c r="N232" s="35"/>
      <c r="O232" s="35"/>
      <c r="P232" s="35"/>
      <c r="Q232" s="35"/>
    </row>
    <row r="233" spans="9:17" ht="12.75">
      <c r="I233" s="71"/>
      <c r="N233" s="35"/>
      <c r="O233" s="35"/>
      <c r="P233" s="35"/>
      <c r="Q233" s="35"/>
    </row>
    <row r="234" spans="9:17" ht="12.75">
      <c r="I234" s="71"/>
      <c r="N234" s="35"/>
      <c r="O234" s="35"/>
      <c r="P234" s="35"/>
      <c r="Q234" s="35"/>
    </row>
    <row r="235" spans="9:17" ht="12.75">
      <c r="I235" s="71"/>
      <c r="N235" s="35"/>
      <c r="O235" s="35"/>
      <c r="P235" s="35"/>
      <c r="Q235" s="35"/>
    </row>
    <row r="236" spans="9:17" ht="12.75">
      <c r="I236" s="71"/>
      <c r="N236" s="35"/>
      <c r="O236" s="35"/>
      <c r="P236" s="35"/>
      <c r="Q236" s="35"/>
    </row>
    <row r="237" spans="9:17" ht="12.75">
      <c r="I237" s="71"/>
      <c r="N237" s="35"/>
      <c r="O237" s="35"/>
      <c r="P237" s="35"/>
      <c r="Q237" s="35"/>
    </row>
    <row r="238" spans="9:17" ht="12.75">
      <c r="I238" s="71"/>
      <c r="N238" s="35"/>
      <c r="O238" s="35"/>
      <c r="P238" s="35"/>
      <c r="Q238" s="35"/>
    </row>
    <row r="239" spans="9:17" ht="12.75">
      <c r="I239" s="71"/>
      <c r="N239" s="35"/>
      <c r="O239" s="35"/>
      <c r="P239" s="35"/>
      <c r="Q239" s="35"/>
    </row>
    <row r="240" spans="9:17" ht="12.75">
      <c r="I240" s="71"/>
      <c r="N240" s="35"/>
      <c r="O240" s="35"/>
      <c r="P240" s="35"/>
      <c r="Q240" s="35"/>
    </row>
    <row r="241" spans="9:17" ht="12.75">
      <c r="I241" s="71"/>
      <c r="N241" s="35"/>
      <c r="O241" s="35"/>
      <c r="P241" s="35"/>
      <c r="Q241" s="35"/>
    </row>
    <row r="242" spans="9:17" ht="12.75">
      <c r="I242" s="71"/>
      <c r="N242" s="35"/>
      <c r="O242" s="35"/>
      <c r="P242" s="35"/>
      <c r="Q242" s="35"/>
    </row>
    <row r="243" spans="9:17" ht="12.75">
      <c r="I243" s="71"/>
      <c r="N243" s="35"/>
      <c r="O243" s="35"/>
      <c r="P243" s="35"/>
      <c r="Q243" s="35"/>
    </row>
    <row r="244" spans="9:17" ht="12.75">
      <c r="I244" s="71"/>
      <c r="N244" s="35"/>
      <c r="O244" s="35"/>
      <c r="P244" s="35"/>
      <c r="Q244" s="35"/>
    </row>
    <row r="245" spans="9:17" ht="12.75">
      <c r="I245" s="71"/>
      <c r="N245" s="35"/>
      <c r="O245" s="35"/>
      <c r="P245" s="35"/>
      <c r="Q245" s="35"/>
    </row>
    <row r="246" spans="9:17" ht="12.75">
      <c r="I246" s="71"/>
      <c r="N246" s="35"/>
      <c r="O246" s="35"/>
      <c r="P246" s="35"/>
      <c r="Q246" s="35"/>
    </row>
    <row r="247" spans="9:17" ht="12.75">
      <c r="I247" s="71"/>
      <c r="N247" s="35"/>
      <c r="O247" s="35"/>
      <c r="P247" s="35"/>
      <c r="Q247" s="35"/>
    </row>
    <row r="248" spans="9:17" ht="12.75">
      <c r="I248" s="71"/>
      <c r="N248" s="35"/>
      <c r="O248" s="35"/>
      <c r="P248" s="35"/>
      <c r="Q248" s="35"/>
    </row>
    <row r="249" spans="9:17" ht="12.75">
      <c r="I249" s="71"/>
      <c r="N249" s="35"/>
      <c r="O249" s="35"/>
      <c r="P249" s="35"/>
      <c r="Q249" s="35"/>
    </row>
    <row r="250" spans="9:17" ht="12.75">
      <c r="I250" s="71"/>
      <c r="N250" s="35"/>
      <c r="O250" s="35"/>
      <c r="P250" s="35"/>
      <c r="Q250" s="35"/>
    </row>
    <row r="251" spans="9:17" ht="12.75">
      <c r="I251" s="71"/>
      <c r="N251" s="35"/>
      <c r="O251" s="35"/>
      <c r="P251" s="35"/>
      <c r="Q251" s="35"/>
    </row>
    <row r="252" spans="9:17" ht="12.75">
      <c r="I252" s="71"/>
      <c r="N252" s="35"/>
      <c r="O252" s="35"/>
      <c r="P252" s="35"/>
      <c r="Q252" s="35"/>
    </row>
    <row r="253" spans="9:17" ht="12.75">
      <c r="I253" s="71"/>
      <c r="N253" s="35"/>
      <c r="O253" s="35"/>
      <c r="P253" s="35"/>
      <c r="Q253" s="35"/>
    </row>
    <row r="254" spans="9:17" ht="12.75">
      <c r="I254" s="71"/>
      <c r="N254" s="35"/>
      <c r="O254" s="35"/>
      <c r="P254" s="35"/>
      <c r="Q254" s="35"/>
    </row>
    <row r="255" spans="9:17" ht="12.75">
      <c r="I255" s="71"/>
      <c r="N255" s="35"/>
      <c r="O255" s="35"/>
      <c r="P255" s="35"/>
      <c r="Q255" s="35"/>
    </row>
    <row r="256" spans="9:17" ht="12.75">
      <c r="I256" s="71"/>
      <c r="N256" s="35"/>
      <c r="O256" s="35"/>
      <c r="P256" s="35"/>
      <c r="Q256" s="35"/>
    </row>
    <row r="257" spans="9:17" ht="12.75">
      <c r="I257" s="71"/>
      <c r="N257" s="35"/>
      <c r="O257" s="35"/>
      <c r="P257" s="35"/>
      <c r="Q257" s="35"/>
    </row>
    <row r="258" spans="9:17" ht="12.75">
      <c r="I258" s="71"/>
      <c r="N258" s="35"/>
      <c r="O258" s="35"/>
      <c r="P258" s="35"/>
      <c r="Q258" s="35"/>
    </row>
    <row r="259" spans="9:17" ht="12.75">
      <c r="I259" s="71"/>
      <c r="N259" s="35"/>
      <c r="O259" s="35"/>
      <c r="P259" s="35"/>
      <c r="Q259" s="35"/>
    </row>
    <row r="260" spans="9:17" ht="12.75">
      <c r="I260" s="71"/>
      <c r="N260" s="35"/>
      <c r="O260" s="35"/>
      <c r="P260" s="35"/>
      <c r="Q260" s="35"/>
    </row>
    <row r="261" spans="9:17" ht="12.75">
      <c r="I261" s="71"/>
      <c r="N261" s="35"/>
      <c r="O261" s="35"/>
      <c r="P261" s="35"/>
      <c r="Q261" s="35"/>
    </row>
    <row r="262" spans="9:17" ht="12.75">
      <c r="I262" s="71"/>
      <c r="N262" s="35"/>
      <c r="O262" s="35"/>
      <c r="P262" s="35"/>
      <c r="Q262" s="35"/>
    </row>
    <row r="263" spans="9:17" ht="12.75">
      <c r="I263" s="71"/>
      <c r="N263" s="35"/>
      <c r="O263" s="35"/>
      <c r="P263" s="35"/>
      <c r="Q263" s="35"/>
    </row>
    <row r="264" spans="9:17" ht="12.75">
      <c r="I264" s="71"/>
      <c r="N264" s="35"/>
      <c r="O264" s="35"/>
      <c r="P264" s="35"/>
      <c r="Q264" s="35"/>
    </row>
    <row r="265" spans="9:17" ht="12.75">
      <c r="I265" s="71"/>
      <c r="N265" s="35"/>
      <c r="O265" s="35"/>
      <c r="P265" s="35"/>
      <c r="Q265" s="35"/>
    </row>
    <row r="266" spans="9:17" ht="12.75">
      <c r="I266" s="71"/>
      <c r="N266" s="35"/>
      <c r="O266" s="35"/>
      <c r="P266" s="35"/>
      <c r="Q266" s="35"/>
    </row>
    <row r="267" spans="9:17" ht="12.75">
      <c r="I267" s="71"/>
      <c r="N267" s="35"/>
      <c r="O267" s="35"/>
      <c r="P267" s="35"/>
      <c r="Q267" s="35"/>
    </row>
    <row r="268" spans="9:17" ht="12.75">
      <c r="I268" s="71"/>
      <c r="N268" s="35"/>
      <c r="O268" s="35"/>
      <c r="P268" s="35"/>
      <c r="Q268" s="35"/>
    </row>
    <row r="269" spans="9:17" ht="12.75">
      <c r="I269" s="71"/>
      <c r="N269" s="35"/>
      <c r="O269" s="35"/>
      <c r="P269" s="35"/>
      <c r="Q269" s="35"/>
    </row>
    <row r="270" spans="9:17" ht="12.75">
      <c r="I270" s="71"/>
      <c r="N270" s="35"/>
      <c r="O270" s="35"/>
      <c r="P270" s="35"/>
      <c r="Q270" s="35"/>
    </row>
    <row r="271" spans="9:17" ht="12.75">
      <c r="I271" s="71"/>
      <c r="N271" s="35"/>
      <c r="O271" s="35"/>
      <c r="P271" s="35"/>
      <c r="Q271" s="35"/>
    </row>
    <row r="272" ht="12.75">
      <c r="I272" s="71"/>
    </row>
    <row r="273" ht="12.75">
      <c r="I273" s="71"/>
    </row>
    <row r="274" ht="12.75">
      <c r="I274" s="71"/>
    </row>
    <row r="275" ht="12.75">
      <c r="I275" s="71"/>
    </row>
    <row r="276" ht="12.75">
      <c r="I276" s="71"/>
    </row>
    <row r="277" ht="12.75">
      <c r="I277" s="71"/>
    </row>
    <row r="278" ht="12.75">
      <c r="I278" s="71"/>
    </row>
    <row r="279" ht="12.75">
      <c r="I279" s="71"/>
    </row>
    <row r="280" ht="12.75">
      <c r="I280" s="71"/>
    </row>
    <row r="281" ht="12.75">
      <c r="I281" s="71"/>
    </row>
    <row r="282" ht="12.75">
      <c r="I282" s="71"/>
    </row>
    <row r="283" ht="12.75">
      <c r="I283" s="71"/>
    </row>
    <row r="284" ht="12.75">
      <c r="I284" s="71"/>
    </row>
    <row r="285" ht="12.75">
      <c r="I285" s="71"/>
    </row>
    <row r="286" ht="12.75">
      <c r="I286" s="71"/>
    </row>
    <row r="287" ht="12.75">
      <c r="I287" s="71"/>
    </row>
    <row r="288" ht="12.75">
      <c r="I288" s="71"/>
    </row>
    <row r="289" ht="12.75">
      <c r="I289" s="71"/>
    </row>
    <row r="290" ht="12.75">
      <c r="I290" s="71"/>
    </row>
    <row r="291" ht="12.75">
      <c r="I291" s="71"/>
    </row>
    <row r="292" ht="12.75">
      <c r="I292" s="71"/>
    </row>
    <row r="293" ht="12.75">
      <c r="I293" s="71"/>
    </row>
    <row r="294" ht="12.75">
      <c r="I294" s="71"/>
    </row>
    <row r="295" ht="12.75">
      <c r="I295" s="71"/>
    </row>
    <row r="296" ht="12.75">
      <c r="I296" s="71"/>
    </row>
    <row r="297" ht="12.75">
      <c r="I297" s="71"/>
    </row>
    <row r="298" ht="12.75">
      <c r="I298" s="71"/>
    </row>
    <row r="299" ht="12.75">
      <c r="I299" s="71"/>
    </row>
    <row r="300" ht="12.75">
      <c r="I300" s="71"/>
    </row>
    <row r="301" ht="12.75">
      <c r="I301" s="71"/>
    </row>
    <row r="302" ht="12.75">
      <c r="I302" s="71"/>
    </row>
    <row r="303" ht="12.75">
      <c r="I303" s="71"/>
    </row>
    <row r="304" ht="12.75">
      <c r="I304" s="71"/>
    </row>
    <row r="305" ht="12.75">
      <c r="I305" s="71"/>
    </row>
    <row r="306" ht="12.75">
      <c r="I306" s="71"/>
    </row>
    <row r="307" ht="12.75">
      <c r="I307" s="71"/>
    </row>
    <row r="308" ht="12.75">
      <c r="I308" s="71"/>
    </row>
    <row r="309" ht="12.75">
      <c r="I309" s="71"/>
    </row>
    <row r="310" ht="12.75">
      <c r="I310" s="71"/>
    </row>
    <row r="311" ht="12.75">
      <c r="I311" s="71"/>
    </row>
    <row r="312" ht="12.75">
      <c r="I312" s="71"/>
    </row>
    <row r="313" ht="12.75">
      <c r="I313" s="71"/>
    </row>
    <row r="314" ht="12.75">
      <c r="I314" s="71"/>
    </row>
    <row r="315" ht="12.75">
      <c r="I315" s="71"/>
    </row>
    <row r="316" ht="12.75">
      <c r="I316" s="71"/>
    </row>
    <row r="317" ht="12.75">
      <c r="I317" s="71"/>
    </row>
    <row r="318" ht="12.75">
      <c r="I318" s="71"/>
    </row>
    <row r="319" ht="12.75">
      <c r="I319" s="71"/>
    </row>
    <row r="320" ht="12.75">
      <c r="I320" s="71"/>
    </row>
    <row r="321" ht="12.75">
      <c r="I321" s="71"/>
    </row>
    <row r="322" ht="12.75">
      <c r="I322" s="71"/>
    </row>
    <row r="323" ht="12.75">
      <c r="I323" s="71"/>
    </row>
    <row r="324" ht="12.75">
      <c r="I324" s="71"/>
    </row>
    <row r="325" ht="12.75">
      <c r="I325" s="71"/>
    </row>
    <row r="326" ht="12.75">
      <c r="I326" s="71"/>
    </row>
    <row r="327" ht="12.75">
      <c r="I327" s="71"/>
    </row>
    <row r="328" ht="12.75">
      <c r="I328" s="71"/>
    </row>
    <row r="329" ht="12.75">
      <c r="I329" s="71"/>
    </row>
    <row r="330" ht="12.75">
      <c r="I330" s="71"/>
    </row>
    <row r="331" ht="12.75">
      <c r="I331" s="71"/>
    </row>
    <row r="332" ht="12.75">
      <c r="I332" s="71"/>
    </row>
    <row r="333" ht="12.75">
      <c r="I333" s="71"/>
    </row>
    <row r="334" ht="12.75">
      <c r="I334" s="71"/>
    </row>
    <row r="335" ht="12.75">
      <c r="I335" s="71"/>
    </row>
    <row r="336" ht="12.75">
      <c r="I336" s="71"/>
    </row>
    <row r="337" ht="12.75">
      <c r="I337" s="71"/>
    </row>
    <row r="338" ht="12.75">
      <c r="I338" s="71"/>
    </row>
    <row r="339" ht="12.75">
      <c r="I339" s="71"/>
    </row>
    <row r="340" ht="12.75">
      <c r="I340" s="71"/>
    </row>
    <row r="341" ht="12.75">
      <c r="I341" s="71"/>
    </row>
    <row r="342" ht="12.75">
      <c r="I342" s="71"/>
    </row>
    <row r="343" ht="12.75">
      <c r="I343" s="71"/>
    </row>
    <row r="344" ht="12.75">
      <c r="I344" s="71"/>
    </row>
    <row r="345" ht="12.75">
      <c r="I345" s="71"/>
    </row>
    <row r="346" ht="12.75">
      <c r="I346" s="71"/>
    </row>
    <row r="347" ht="12.75">
      <c r="I347" s="71"/>
    </row>
    <row r="348" ht="12.75">
      <c r="I348" s="71"/>
    </row>
    <row r="349" ht="12.75">
      <c r="I349" s="71"/>
    </row>
    <row r="350" ht="12.75">
      <c r="I350" s="71"/>
    </row>
    <row r="351" ht="12.75">
      <c r="I351" s="71"/>
    </row>
    <row r="352" ht="12.75">
      <c r="I352" s="71"/>
    </row>
    <row r="353" ht="12.75">
      <c r="I353" s="71"/>
    </row>
    <row r="354" ht="12.75">
      <c r="I354" s="71"/>
    </row>
    <row r="355" ht="12.75">
      <c r="I355" s="71"/>
    </row>
    <row r="356" ht="12.75">
      <c r="I356" s="71"/>
    </row>
    <row r="357" ht="12.75">
      <c r="I357" s="71"/>
    </row>
    <row r="358" ht="12.75">
      <c r="I358" s="71"/>
    </row>
    <row r="359" ht="12.75">
      <c r="I359" s="71"/>
    </row>
    <row r="360" ht="12.75">
      <c r="I360" s="71"/>
    </row>
    <row r="361" ht="12.75">
      <c r="I361" s="71"/>
    </row>
    <row r="362" ht="12.75">
      <c r="I362" s="71"/>
    </row>
    <row r="363" ht="12.75">
      <c r="I363" s="71"/>
    </row>
    <row r="364" ht="12.75">
      <c r="I364" s="71"/>
    </row>
    <row r="365" ht="12.75">
      <c r="I365" s="71"/>
    </row>
    <row r="366" ht="12.75">
      <c r="I366" s="71"/>
    </row>
    <row r="367" ht="12.75">
      <c r="I367" s="71"/>
    </row>
    <row r="368" ht="12.75">
      <c r="I368" s="71"/>
    </row>
    <row r="369" ht="12.75">
      <c r="I369" s="71"/>
    </row>
    <row r="370" ht="12.75">
      <c r="I370" s="71"/>
    </row>
    <row r="371" ht="12.75">
      <c r="I371" s="71"/>
    </row>
    <row r="372" ht="12.75">
      <c r="I372" s="71"/>
    </row>
    <row r="373" ht="12.75">
      <c r="I373" s="71"/>
    </row>
    <row r="374" ht="12.75">
      <c r="I374" s="71"/>
    </row>
    <row r="375" ht="12.75">
      <c r="I375" s="71"/>
    </row>
    <row r="376" ht="12.75">
      <c r="I376" s="71"/>
    </row>
    <row r="377" ht="12.75">
      <c r="I377" s="71"/>
    </row>
    <row r="378" ht="12.75">
      <c r="I378" s="71"/>
    </row>
    <row r="379" ht="12.75">
      <c r="I379" s="71"/>
    </row>
    <row r="380" ht="12.75">
      <c r="I380" s="71"/>
    </row>
    <row r="381" ht="12.75">
      <c r="I381" s="71"/>
    </row>
    <row r="382" ht="12.75">
      <c r="I382" s="71"/>
    </row>
    <row r="383" ht="12.75">
      <c r="I383" s="71"/>
    </row>
    <row r="384" ht="12.75">
      <c r="I384" s="71"/>
    </row>
    <row r="385" ht="12.75">
      <c r="I385" s="71"/>
    </row>
    <row r="386" ht="12.75">
      <c r="I386" s="71"/>
    </row>
    <row r="387" ht="12.75">
      <c r="I387" s="71"/>
    </row>
    <row r="388" ht="12.75">
      <c r="I388" s="71"/>
    </row>
    <row r="389" ht="12.75">
      <c r="I389" s="71"/>
    </row>
    <row r="390" ht="12.75">
      <c r="I390" s="71"/>
    </row>
    <row r="391" ht="12.75">
      <c r="I391" s="71"/>
    </row>
    <row r="392" ht="12.75">
      <c r="I392" s="71"/>
    </row>
    <row r="393" ht="12.75">
      <c r="I393" s="71"/>
    </row>
    <row r="394" ht="12.75">
      <c r="I394" s="71"/>
    </row>
    <row r="395" ht="12.75">
      <c r="I395" s="71"/>
    </row>
    <row r="396" ht="12.75">
      <c r="I396" s="71"/>
    </row>
    <row r="397" ht="12.75">
      <c r="I397" s="71"/>
    </row>
    <row r="398" ht="12.75">
      <c r="I398" s="71"/>
    </row>
    <row r="399" ht="12.75">
      <c r="I399" s="71"/>
    </row>
    <row r="400" ht="12.75">
      <c r="I400" s="71"/>
    </row>
    <row r="401" ht="12.75">
      <c r="I401" s="71"/>
    </row>
    <row r="402" ht="12.75">
      <c r="I402" s="71"/>
    </row>
    <row r="403" ht="12.75">
      <c r="I403" s="71"/>
    </row>
    <row r="404" ht="12.75">
      <c r="I404" s="71"/>
    </row>
    <row r="405" ht="12.75">
      <c r="I405" s="71"/>
    </row>
    <row r="406" ht="12.75">
      <c r="I406" s="71"/>
    </row>
    <row r="407" ht="12.75">
      <c r="I407" s="71"/>
    </row>
    <row r="408" ht="12.75">
      <c r="I408" s="71"/>
    </row>
    <row r="409" ht="12.75">
      <c r="I409" s="71"/>
    </row>
    <row r="410" ht="12.75">
      <c r="I410" s="71"/>
    </row>
    <row r="411" ht="12.75">
      <c r="I411" s="71"/>
    </row>
    <row r="412" ht="12.75">
      <c r="I412" s="71"/>
    </row>
    <row r="413" ht="12.75">
      <c r="I413" s="71"/>
    </row>
    <row r="414" ht="12.75">
      <c r="I414" s="71"/>
    </row>
    <row r="415" ht="12.75">
      <c r="I415" s="71"/>
    </row>
    <row r="416" ht="12.75">
      <c r="I416" s="71"/>
    </row>
    <row r="417" ht="12.75">
      <c r="I417" s="71"/>
    </row>
    <row r="418" ht="12.75">
      <c r="I418" s="71"/>
    </row>
    <row r="419" ht="12.75">
      <c r="I419" s="71"/>
    </row>
    <row r="420" ht="12.75">
      <c r="I420" s="71"/>
    </row>
    <row r="421" ht="12.75">
      <c r="I421" s="71"/>
    </row>
    <row r="422" ht="12.75">
      <c r="I422" s="71"/>
    </row>
    <row r="423" ht="12.75">
      <c r="I423" s="71"/>
    </row>
    <row r="424" ht="12.75">
      <c r="I424" s="71"/>
    </row>
    <row r="425" ht="12.75">
      <c r="I425" s="71"/>
    </row>
    <row r="426" ht="12.75">
      <c r="I426" s="71"/>
    </row>
    <row r="427" ht="12.75">
      <c r="I427" s="71"/>
    </row>
    <row r="428" ht="12.75">
      <c r="I428" s="71"/>
    </row>
    <row r="429" ht="12.75">
      <c r="I429" s="71"/>
    </row>
    <row r="430" ht="12.75">
      <c r="I430" s="71"/>
    </row>
    <row r="431" ht="12.75">
      <c r="I431" s="71"/>
    </row>
    <row r="432" ht="12.75">
      <c r="I432" s="71"/>
    </row>
    <row r="433" ht="12.75">
      <c r="I433" s="71"/>
    </row>
    <row r="434" ht="12.75">
      <c r="I434" s="71"/>
    </row>
    <row r="435" ht="12.75">
      <c r="I435" s="71"/>
    </row>
    <row r="436" ht="12.75">
      <c r="I436" s="71"/>
    </row>
    <row r="437" ht="12.75">
      <c r="I437" s="71"/>
    </row>
    <row r="438" ht="12.75">
      <c r="I438" s="71"/>
    </row>
    <row r="439" ht="12.75">
      <c r="I439" s="71"/>
    </row>
    <row r="440" ht="12.75">
      <c r="I440" s="71"/>
    </row>
    <row r="441" ht="12.75">
      <c r="I441" s="71"/>
    </row>
    <row r="442" ht="12.75">
      <c r="I442" s="71"/>
    </row>
    <row r="443" ht="12.75">
      <c r="I443" s="71"/>
    </row>
    <row r="444" ht="12.75">
      <c r="I444" s="71"/>
    </row>
    <row r="445" ht="12.75">
      <c r="I445" s="71"/>
    </row>
    <row r="446" ht="12.75">
      <c r="I446" s="71"/>
    </row>
    <row r="447" ht="12.75">
      <c r="I447" s="71"/>
    </row>
    <row r="448" ht="12.75">
      <c r="I448" s="71"/>
    </row>
    <row r="449" ht="12.75">
      <c r="I449" s="71"/>
    </row>
    <row r="450" ht="12.75">
      <c r="I450" s="71"/>
    </row>
    <row r="451" ht="12.75">
      <c r="I451" s="71"/>
    </row>
    <row r="452" ht="12.75">
      <c r="I452" s="71"/>
    </row>
    <row r="453" ht="12.75">
      <c r="I453" s="71"/>
    </row>
    <row r="454" ht="12.75">
      <c r="I454" s="71"/>
    </row>
    <row r="455" ht="12.75">
      <c r="I455" s="71"/>
    </row>
    <row r="456" ht="12.75">
      <c r="I456" s="71"/>
    </row>
    <row r="457" ht="12.75">
      <c r="I457" s="71"/>
    </row>
    <row r="458" ht="12.75">
      <c r="I458" s="71"/>
    </row>
    <row r="459" ht="12.75">
      <c r="I459" s="71"/>
    </row>
    <row r="460" ht="12.75">
      <c r="I460" s="71"/>
    </row>
    <row r="461" ht="12.75">
      <c r="I461" s="71"/>
    </row>
    <row r="462" ht="12.75">
      <c r="I462" s="71"/>
    </row>
    <row r="463" ht="12.75">
      <c r="I463" s="71"/>
    </row>
    <row r="464" ht="12.75">
      <c r="I464" s="71"/>
    </row>
    <row r="465" ht="12.75">
      <c r="I465" s="71"/>
    </row>
    <row r="466" ht="12.75">
      <c r="I466" s="71"/>
    </row>
    <row r="467" ht="12.75">
      <c r="I467" s="71"/>
    </row>
    <row r="468" ht="12.75">
      <c r="I468" s="71"/>
    </row>
    <row r="469" ht="12.75">
      <c r="I469" s="71"/>
    </row>
    <row r="470" ht="12.75">
      <c r="I470" s="71"/>
    </row>
    <row r="471" ht="12.75">
      <c r="I471" s="71"/>
    </row>
    <row r="472" ht="12.75">
      <c r="I472" s="71"/>
    </row>
    <row r="473" ht="12.75">
      <c r="I473" s="71"/>
    </row>
    <row r="474" ht="12.75">
      <c r="I474" s="71"/>
    </row>
    <row r="475" ht="12.75">
      <c r="I475" s="71"/>
    </row>
    <row r="476" ht="12.75">
      <c r="I476" s="71"/>
    </row>
    <row r="477" ht="12.75">
      <c r="I477" s="71"/>
    </row>
    <row r="478" ht="12.75">
      <c r="I478" s="71"/>
    </row>
    <row r="479" ht="12.75">
      <c r="I479" s="71"/>
    </row>
    <row r="480" ht="12.75">
      <c r="I480" s="71"/>
    </row>
    <row r="481" ht="12.75">
      <c r="I481" s="71"/>
    </row>
    <row r="482" ht="12.75">
      <c r="I482" s="71"/>
    </row>
    <row r="483" ht="12.75">
      <c r="I483" s="71"/>
    </row>
    <row r="484" ht="12.75">
      <c r="I484" s="71"/>
    </row>
    <row r="485" ht="12.75">
      <c r="I485" s="71"/>
    </row>
    <row r="486" ht="12.75">
      <c r="I486" s="71"/>
    </row>
    <row r="487" ht="12.75">
      <c r="I487" s="71"/>
    </row>
    <row r="488" ht="12.75">
      <c r="I488" s="71"/>
    </row>
    <row r="489" ht="12.75">
      <c r="I489" s="71"/>
    </row>
    <row r="490" ht="12.75">
      <c r="I490" s="71"/>
    </row>
    <row r="491" ht="12.75">
      <c r="I491" s="71"/>
    </row>
    <row r="492" ht="12.75">
      <c r="I492" s="71"/>
    </row>
    <row r="493" ht="12.75">
      <c r="I493" s="71"/>
    </row>
    <row r="494" ht="12.75">
      <c r="I494" s="71"/>
    </row>
    <row r="495" ht="12.75">
      <c r="I495" s="71"/>
    </row>
    <row r="496" ht="12.75">
      <c r="I496" s="71"/>
    </row>
    <row r="497" ht="12.75">
      <c r="I497" s="71"/>
    </row>
    <row r="498" ht="12.75">
      <c r="I498" s="71"/>
    </row>
    <row r="499" ht="12.75">
      <c r="I499" s="71"/>
    </row>
    <row r="500" ht="12.75">
      <c r="I500" s="71"/>
    </row>
    <row r="501" ht="12.75">
      <c r="I501" s="71"/>
    </row>
    <row r="502" ht="12.75">
      <c r="I502" s="71"/>
    </row>
    <row r="503" ht="12.75">
      <c r="I503" s="71"/>
    </row>
    <row r="504" ht="12.75">
      <c r="I504" s="71"/>
    </row>
    <row r="505" ht="12.75">
      <c r="I505" s="71"/>
    </row>
    <row r="506" ht="12.75">
      <c r="I506" s="71"/>
    </row>
    <row r="507" ht="12.75">
      <c r="I507" s="71"/>
    </row>
    <row r="508" ht="12.75">
      <c r="I508" s="71"/>
    </row>
    <row r="509" ht="12.75">
      <c r="I509" s="71"/>
    </row>
    <row r="510" ht="12.75">
      <c r="I510" s="71"/>
    </row>
    <row r="511" ht="12.75">
      <c r="I511" s="71"/>
    </row>
    <row r="512" ht="12.75">
      <c r="I512" s="71"/>
    </row>
    <row r="513" ht="12.75">
      <c r="I513" s="71"/>
    </row>
    <row r="514" ht="12.75">
      <c r="I514" s="71"/>
    </row>
    <row r="515" ht="12.75">
      <c r="I515" s="71"/>
    </row>
    <row r="516" ht="12.75">
      <c r="I516" s="71"/>
    </row>
    <row r="517" ht="12.75">
      <c r="I517" s="71"/>
    </row>
    <row r="518" ht="12.75">
      <c r="I518" s="71"/>
    </row>
    <row r="519" ht="12.75">
      <c r="I519" s="71"/>
    </row>
    <row r="520" ht="12.75">
      <c r="I520" s="71"/>
    </row>
    <row r="521" ht="12.75">
      <c r="I521" s="71"/>
    </row>
    <row r="522" ht="12.75">
      <c r="I522" s="71"/>
    </row>
    <row r="523" ht="12.75">
      <c r="I523" s="71"/>
    </row>
    <row r="524" ht="12.75">
      <c r="I524" s="71"/>
    </row>
    <row r="525" ht="12.75">
      <c r="I525" s="71"/>
    </row>
    <row r="526" ht="12.75">
      <c r="I526" s="71"/>
    </row>
    <row r="527" ht="12.75">
      <c r="I527" s="71"/>
    </row>
    <row r="528" ht="12.75">
      <c r="I528" s="71"/>
    </row>
    <row r="529" ht="12.75">
      <c r="I529" s="71"/>
    </row>
    <row r="530" ht="12.75">
      <c r="I530" s="71"/>
    </row>
    <row r="531" ht="12.75">
      <c r="I531" s="71"/>
    </row>
    <row r="532" ht="12.75">
      <c r="I532" s="71"/>
    </row>
    <row r="533" ht="12.75">
      <c r="I533" s="71"/>
    </row>
    <row r="534" ht="12.75">
      <c r="I534" s="71"/>
    </row>
    <row r="535" ht="12.75">
      <c r="I535" s="71"/>
    </row>
    <row r="536" ht="12.75">
      <c r="I536" s="71"/>
    </row>
    <row r="537" ht="12.75">
      <c r="I537" s="71"/>
    </row>
    <row r="538" ht="12.75">
      <c r="I538" s="71"/>
    </row>
    <row r="539" ht="12.75">
      <c r="I539" s="71"/>
    </row>
    <row r="540" ht="12.75">
      <c r="I540" s="71"/>
    </row>
    <row r="541" ht="12.75">
      <c r="I541" s="71"/>
    </row>
    <row r="542" ht="12.75">
      <c r="I542" s="71"/>
    </row>
    <row r="543" ht="12.75">
      <c r="I543" s="71"/>
    </row>
    <row r="544" ht="12.75">
      <c r="I544" s="71"/>
    </row>
    <row r="545" ht="12.75">
      <c r="I545" s="71"/>
    </row>
    <row r="546" ht="12.75">
      <c r="I546" s="71"/>
    </row>
    <row r="547" ht="12.75">
      <c r="I547" s="71"/>
    </row>
    <row r="548" ht="12.75">
      <c r="I548" s="71"/>
    </row>
    <row r="549" ht="12.75">
      <c r="I549" s="71"/>
    </row>
    <row r="550" ht="12.75">
      <c r="I550" s="71"/>
    </row>
    <row r="551" ht="12.75">
      <c r="I551" s="71"/>
    </row>
    <row r="552" ht="12.75">
      <c r="I552" s="71"/>
    </row>
    <row r="553" ht="12.75">
      <c r="I553" s="71"/>
    </row>
    <row r="554" ht="12.75">
      <c r="I554" s="71"/>
    </row>
    <row r="555" ht="12.75">
      <c r="I555" s="71"/>
    </row>
    <row r="556" ht="12.75">
      <c r="I556" s="71"/>
    </row>
    <row r="557" ht="12.75">
      <c r="I557" s="71"/>
    </row>
    <row r="558" ht="12.75">
      <c r="I558" s="71"/>
    </row>
    <row r="559" ht="12.75">
      <c r="I559" s="71"/>
    </row>
    <row r="560" ht="12.75">
      <c r="I560" s="71"/>
    </row>
    <row r="561" ht="12.75">
      <c r="I561" s="71"/>
    </row>
    <row r="562" ht="12.75">
      <c r="I562" s="71"/>
    </row>
    <row r="563" ht="12.75">
      <c r="I563" s="71"/>
    </row>
    <row r="564" ht="12.75">
      <c r="I564" s="71"/>
    </row>
    <row r="565" ht="12.75">
      <c r="I565" s="71"/>
    </row>
    <row r="566" ht="12.75">
      <c r="I566" s="71"/>
    </row>
    <row r="567" ht="12.75">
      <c r="I567" s="71"/>
    </row>
    <row r="568" ht="12.75">
      <c r="I568" s="71"/>
    </row>
    <row r="569" ht="12.75">
      <c r="I569" s="71"/>
    </row>
    <row r="570" ht="12.75">
      <c r="I570" s="71"/>
    </row>
    <row r="571" ht="12.75">
      <c r="I571" s="71"/>
    </row>
    <row r="572" ht="12.75">
      <c r="I572" s="71"/>
    </row>
    <row r="573" ht="12.75">
      <c r="I573" s="71"/>
    </row>
    <row r="574" ht="12.75">
      <c r="I574" s="71"/>
    </row>
    <row r="575" ht="12.75">
      <c r="I575" s="71"/>
    </row>
    <row r="576" ht="12.75">
      <c r="I576" s="71"/>
    </row>
    <row r="577" ht="12.75">
      <c r="I577" s="71"/>
    </row>
    <row r="578" ht="12.75">
      <c r="I578" s="71"/>
    </row>
    <row r="579" ht="12.75">
      <c r="I579" s="71"/>
    </row>
    <row r="580" ht="12.75">
      <c r="I580" s="71"/>
    </row>
    <row r="581" ht="12.75">
      <c r="I581" s="71"/>
    </row>
    <row r="582" ht="12.75">
      <c r="I582" s="71"/>
    </row>
    <row r="583" ht="12.75">
      <c r="I583" s="71"/>
    </row>
    <row r="584" ht="12.75">
      <c r="I584" s="71"/>
    </row>
    <row r="585" ht="12.75">
      <c r="I585" s="71"/>
    </row>
    <row r="586" ht="12.75">
      <c r="I586" s="71"/>
    </row>
    <row r="587" ht="12.75">
      <c r="I587" s="71"/>
    </row>
    <row r="588" ht="12.75">
      <c r="I588" s="71"/>
    </row>
    <row r="589" ht="12.75">
      <c r="I589" s="71"/>
    </row>
    <row r="590" ht="12.75">
      <c r="I590" s="71"/>
    </row>
    <row r="591" ht="12.75">
      <c r="I591" s="71"/>
    </row>
    <row r="592" ht="12.75">
      <c r="I592" s="71"/>
    </row>
    <row r="593" ht="12.75">
      <c r="I593" s="71"/>
    </row>
    <row r="594" ht="12.75">
      <c r="I594" s="71"/>
    </row>
    <row r="595" ht="12.75">
      <c r="I595" s="71"/>
    </row>
    <row r="596" ht="12.75">
      <c r="I596" s="71"/>
    </row>
    <row r="597" ht="12.75">
      <c r="I597" s="71"/>
    </row>
    <row r="598" ht="12.75">
      <c r="I598" s="71"/>
    </row>
    <row r="599" ht="12.75">
      <c r="I599" s="71"/>
    </row>
    <row r="600" ht="12.75">
      <c r="I600" s="71"/>
    </row>
    <row r="601" ht="12.75">
      <c r="I601" s="71"/>
    </row>
    <row r="602" ht="12.75">
      <c r="I602" s="71"/>
    </row>
    <row r="603" ht="12.75">
      <c r="I603" s="71"/>
    </row>
    <row r="604" ht="12.75">
      <c r="I604" s="71"/>
    </row>
    <row r="605" ht="12.75">
      <c r="I605" s="71"/>
    </row>
    <row r="606" ht="12.75">
      <c r="I606" s="71"/>
    </row>
    <row r="607" ht="12.75">
      <c r="I607" s="71"/>
    </row>
    <row r="608" ht="12.75">
      <c r="I608" s="71"/>
    </row>
  </sheetData>
  <sheetProtection/>
  <mergeCells count="7">
    <mergeCell ref="A196:B196"/>
    <mergeCell ref="A7:E7"/>
    <mergeCell ref="A8:E8"/>
    <mergeCell ref="A10:E10"/>
    <mergeCell ref="P15:T15"/>
    <mergeCell ref="P16:T16"/>
    <mergeCell ref="P18:T18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8"/>
  <sheetViews>
    <sheetView zoomScale="80" zoomScaleNormal="80" zoomScalePageLayoutView="0" workbookViewId="0" topLeftCell="A106">
      <selection activeCell="L196" sqref="A1:L196"/>
    </sheetView>
  </sheetViews>
  <sheetFormatPr defaultColWidth="9.00390625" defaultRowHeight="12.75"/>
  <cols>
    <col min="1" max="1" width="10.00390625" style="32" customWidth="1"/>
    <col min="2" max="2" width="44.00390625" style="32" customWidth="1"/>
    <col min="3" max="4" width="7.00390625" style="32" customWidth="1"/>
    <col min="5" max="5" width="13.375" style="32" customWidth="1"/>
    <col min="6" max="6" width="7.125" style="32" customWidth="1"/>
    <col min="7" max="7" width="7.375" style="32" customWidth="1"/>
    <col min="8" max="8" width="9.00390625" style="32" customWidth="1"/>
    <col min="9" max="9" width="8.375" style="21" customWidth="1"/>
    <col min="10" max="10" width="8.125" style="32" customWidth="1"/>
    <col min="11" max="11" width="9.00390625" style="32" customWidth="1"/>
    <col min="12" max="12" width="8.00390625" style="32" customWidth="1"/>
    <col min="13" max="13" width="10.875" style="32" customWidth="1"/>
    <col min="14" max="14" width="21.75390625" style="32" customWidth="1"/>
    <col min="15" max="16384" width="9.125" style="32" customWidth="1"/>
  </cols>
  <sheetData>
    <row r="1" spans="1:16" ht="12.75">
      <c r="A1" s="72"/>
      <c r="B1" s="72"/>
      <c r="C1" s="72"/>
      <c r="D1" s="72"/>
      <c r="E1" s="72"/>
      <c r="F1" s="72"/>
      <c r="G1" s="72"/>
      <c r="H1" s="72"/>
      <c r="N1" s="74" t="s">
        <v>257</v>
      </c>
      <c r="O1" s="74"/>
      <c r="P1" s="72"/>
    </row>
    <row r="2" spans="1:16" ht="12.75">
      <c r="A2" s="72"/>
      <c r="B2" s="72"/>
      <c r="C2" s="72"/>
      <c r="D2" s="72"/>
      <c r="E2" s="72"/>
      <c r="F2" s="72"/>
      <c r="G2" s="72"/>
      <c r="H2" s="72"/>
      <c r="N2" s="75" t="s">
        <v>115</v>
      </c>
      <c r="P2" s="72"/>
    </row>
    <row r="3" spans="1:16" ht="12.75">
      <c r="A3" s="72"/>
      <c r="B3" s="72"/>
      <c r="C3" s="72"/>
      <c r="D3" s="72"/>
      <c r="E3" s="72"/>
      <c r="F3" s="72"/>
      <c r="G3" s="72"/>
      <c r="H3" s="72"/>
      <c r="N3" s="75" t="s">
        <v>116</v>
      </c>
      <c r="P3" s="72"/>
    </row>
    <row r="4" spans="1:16" ht="12.75">
      <c r="A4" s="72"/>
      <c r="B4" s="72"/>
      <c r="C4" s="72"/>
      <c r="D4" s="72"/>
      <c r="E4" s="72"/>
      <c r="F4" s="72"/>
      <c r="G4" s="72"/>
      <c r="H4" s="72"/>
      <c r="N4" s="75" t="s">
        <v>117</v>
      </c>
      <c r="P4" s="72"/>
    </row>
    <row r="5" spans="1:16" ht="12.75">
      <c r="A5" s="72"/>
      <c r="B5" s="72"/>
      <c r="C5" s="72"/>
      <c r="D5" s="72"/>
      <c r="E5" s="72"/>
      <c r="F5" s="72"/>
      <c r="G5" s="72"/>
      <c r="H5" s="72"/>
      <c r="N5" s="75" t="s">
        <v>469</v>
      </c>
      <c r="O5" s="31"/>
      <c r="P5" s="72"/>
    </row>
    <row r="6" spans="1:15" ht="12.75">
      <c r="A6" s="72"/>
      <c r="B6" s="121" t="s">
        <v>471</v>
      </c>
      <c r="C6" s="72"/>
      <c r="D6" s="72"/>
      <c r="E6" s="72"/>
      <c r="F6" s="72"/>
      <c r="G6" s="72"/>
      <c r="H6" s="72"/>
      <c r="I6" s="73"/>
      <c r="J6" s="72"/>
      <c r="K6" s="72"/>
      <c r="O6" s="27"/>
    </row>
    <row r="7" spans="1:15" ht="12.75">
      <c r="A7" s="238" t="s">
        <v>470</v>
      </c>
      <c r="B7" s="238"/>
      <c r="C7" s="238"/>
      <c r="D7" s="238"/>
      <c r="E7" s="238"/>
      <c r="F7" s="76"/>
      <c r="G7" s="76"/>
      <c r="H7" s="76"/>
      <c r="I7" s="77"/>
      <c r="J7" s="72"/>
      <c r="K7" s="72"/>
      <c r="O7" s="27"/>
    </row>
    <row r="8" spans="1:15" ht="12.75">
      <c r="A8" s="238" t="s">
        <v>472</v>
      </c>
      <c r="B8" s="238"/>
      <c r="C8" s="238"/>
      <c r="D8" s="238"/>
      <c r="E8" s="238"/>
      <c r="F8" s="76"/>
      <c r="G8" s="76"/>
      <c r="H8" s="76"/>
      <c r="I8" s="77"/>
      <c r="J8" s="72"/>
      <c r="K8" s="72"/>
      <c r="O8" s="27"/>
    </row>
    <row r="9" spans="1:15" ht="12.75">
      <c r="A9" s="24" t="s">
        <v>295</v>
      </c>
      <c r="B9" s="24"/>
      <c r="C9" s="24"/>
      <c r="D9" s="24"/>
      <c r="E9" s="24"/>
      <c r="F9" s="76"/>
      <c r="G9" s="76"/>
      <c r="H9" s="76"/>
      <c r="I9" s="77"/>
      <c r="J9" s="72"/>
      <c r="K9" s="72"/>
      <c r="O9" s="27"/>
    </row>
    <row r="10" spans="1:11" ht="12.75">
      <c r="A10" s="239" t="s">
        <v>475</v>
      </c>
      <c r="B10" s="239"/>
      <c r="C10" s="239"/>
      <c r="D10" s="239"/>
      <c r="E10" s="239"/>
      <c r="F10" s="76"/>
      <c r="G10" s="76"/>
      <c r="H10" s="76"/>
      <c r="I10" s="77"/>
      <c r="J10" s="72"/>
      <c r="K10" s="72"/>
    </row>
    <row r="11" spans="1:11" ht="9" customHeight="1">
      <c r="A11" s="72"/>
      <c r="B11" s="72"/>
      <c r="C11" s="72"/>
      <c r="D11" s="72"/>
      <c r="E11" s="72"/>
      <c r="F11" s="72"/>
      <c r="G11" s="72"/>
      <c r="H11" s="72"/>
      <c r="I11" s="73"/>
      <c r="J11" s="72"/>
      <c r="K11" s="72"/>
    </row>
    <row r="12" spans="1:27" ht="15.75" customHeight="1">
      <c r="A12" s="78"/>
      <c r="B12" s="79"/>
      <c r="C12" s="78"/>
      <c r="D12" s="78"/>
      <c r="E12" s="78"/>
      <c r="F12" s="78"/>
      <c r="G12" s="78"/>
      <c r="H12" s="78"/>
      <c r="I12" s="80"/>
      <c r="J12" s="81" t="s">
        <v>113</v>
      </c>
      <c r="K12" s="33"/>
      <c r="L12" s="34"/>
      <c r="O12"/>
      <c r="P12"/>
      <c r="Q12"/>
      <c r="R12"/>
      <c r="S12"/>
      <c r="T12"/>
      <c r="U12"/>
      <c r="V12"/>
      <c r="W12"/>
      <c r="X12"/>
      <c r="Y12" s="27"/>
      <c r="Z12"/>
      <c r="AA12" s="28"/>
    </row>
    <row r="13" spans="1:27" ht="77.25" customHeight="1">
      <c r="A13" s="82" t="s">
        <v>0</v>
      </c>
      <c r="B13" s="83" t="s">
        <v>118</v>
      </c>
      <c r="C13" s="83" t="s">
        <v>119</v>
      </c>
      <c r="D13" s="83" t="s">
        <v>120</v>
      </c>
      <c r="E13" s="83" t="s">
        <v>121</v>
      </c>
      <c r="F13" s="84" t="s">
        <v>122</v>
      </c>
      <c r="G13" s="48" t="s">
        <v>123</v>
      </c>
      <c r="H13" s="132" t="s">
        <v>478</v>
      </c>
      <c r="I13" s="133" t="s">
        <v>479</v>
      </c>
      <c r="J13" s="134" t="s">
        <v>480</v>
      </c>
      <c r="K13" s="135" t="s">
        <v>476</v>
      </c>
      <c r="L13" s="135" t="s">
        <v>477</v>
      </c>
      <c r="O13"/>
      <c r="P13"/>
      <c r="Q13"/>
      <c r="R13"/>
      <c r="S13"/>
      <c r="T13"/>
      <c r="U13"/>
      <c r="V13"/>
      <c r="W13"/>
      <c r="X13"/>
      <c r="Y13" s="27"/>
      <c r="Z13"/>
      <c r="AA13" s="28"/>
    </row>
    <row r="14" spans="1:27" ht="21.75" customHeight="1">
      <c r="A14" s="98" t="s">
        <v>125</v>
      </c>
      <c r="B14" s="53" t="s">
        <v>126</v>
      </c>
      <c r="C14" s="48"/>
      <c r="D14" s="61" t="s">
        <v>127</v>
      </c>
      <c r="E14" s="61"/>
      <c r="F14" s="61"/>
      <c r="G14" s="99"/>
      <c r="H14" s="122">
        <v>21249.3</v>
      </c>
      <c r="I14" s="127">
        <v>10155.1</v>
      </c>
      <c r="J14" s="100">
        <f>J15+J20+J48+J88+J91</f>
        <v>9136.6</v>
      </c>
      <c r="K14" s="97">
        <f aca="true" t="shared" si="0" ref="K14:K77">J14/I14</f>
        <v>0.8997055666610866</v>
      </c>
      <c r="L14" s="136">
        <f aca="true" t="shared" si="1" ref="L14:L30">J14/H14</f>
        <v>0.4299718108361217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45" customHeight="1">
      <c r="A15" s="98" t="s">
        <v>5</v>
      </c>
      <c r="B15" s="53" t="s">
        <v>128</v>
      </c>
      <c r="C15" s="61" t="s">
        <v>262</v>
      </c>
      <c r="D15" s="61" t="s">
        <v>129</v>
      </c>
      <c r="E15" s="61"/>
      <c r="F15" s="61"/>
      <c r="G15" s="99"/>
      <c r="H15" s="91">
        <v>1223</v>
      </c>
      <c r="I15" s="127">
        <v>585.3</v>
      </c>
      <c r="J15" s="88">
        <f>J16</f>
        <v>585.3</v>
      </c>
      <c r="K15" s="97">
        <f t="shared" si="0"/>
        <v>1</v>
      </c>
      <c r="L15" s="136">
        <f t="shared" si="1"/>
        <v>0.4785772690106296</v>
      </c>
      <c r="N15" s="22"/>
      <c r="O15" s="238"/>
      <c r="P15" s="238"/>
      <c r="Q15" s="238"/>
      <c r="R15" s="238"/>
      <c r="S15" s="238"/>
      <c r="T15" s="23"/>
      <c r="U15" s="23"/>
      <c r="V15" s="25"/>
      <c r="W15" s="1"/>
      <c r="X15"/>
      <c r="Y15"/>
      <c r="Z15"/>
      <c r="AA15"/>
    </row>
    <row r="16" spans="1:27" ht="27" customHeight="1">
      <c r="A16" s="98" t="s">
        <v>98</v>
      </c>
      <c r="B16" s="53" t="s">
        <v>130</v>
      </c>
      <c r="C16" s="61" t="s">
        <v>262</v>
      </c>
      <c r="D16" s="61" t="s">
        <v>129</v>
      </c>
      <c r="E16" s="61" t="s">
        <v>376</v>
      </c>
      <c r="F16" s="61"/>
      <c r="G16" s="99"/>
      <c r="H16" s="91">
        <v>1223</v>
      </c>
      <c r="I16" s="127">
        <v>585.3</v>
      </c>
      <c r="J16" s="88">
        <f>J17</f>
        <v>585.3</v>
      </c>
      <c r="K16" s="97">
        <f t="shared" si="0"/>
        <v>1</v>
      </c>
      <c r="L16" s="136">
        <f t="shared" si="1"/>
        <v>0.4785772690106296</v>
      </c>
      <c r="N16" s="22"/>
      <c r="O16" s="238"/>
      <c r="P16" s="238"/>
      <c r="Q16" s="238"/>
      <c r="R16" s="238"/>
      <c r="S16" s="238"/>
      <c r="T16" s="23"/>
      <c r="U16" s="23"/>
      <c r="V16" s="26"/>
      <c r="W16" s="20"/>
      <c r="X16"/>
      <c r="Y16"/>
      <c r="Z16"/>
      <c r="AA16"/>
    </row>
    <row r="17" spans="1:27" ht="17.25" customHeight="1">
      <c r="A17" s="52" t="s">
        <v>131</v>
      </c>
      <c r="B17" s="38" t="s">
        <v>132</v>
      </c>
      <c r="C17" s="48" t="s">
        <v>262</v>
      </c>
      <c r="D17" s="48" t="s">
        <v>129</v>
      </c>
      <c r="E17" s="48" t="s">
        <v>376</v>
      </c>
      <c r="F17" s="48" t="s">
        <v>133</v>
      </c>
      <c r="G17" s="48" t="s">
        <v>134</v>
      </c>
      <c r="H17" s="90">
        <v>1223</v>
      </c>
      <c r="I17" s="123">
        <v>585.3</v>
      </c>
      <c r="J17" s="89">
        <f>J18+J19</f>
        <v>585.3</v>
      </c>
      <c r="K17" s="96">
        <f t="shared" si="0"/>
        <v>1</v>
      </c>
      <c r="L17" s="137">
        <f t="shared" si="1"/>
        <v>0.4785772690106296</v>
      </c>
      <c r="N17" s="22"/>
      <c r="O17" s="24"/>
      <c r="P17" s="24"/>
      <c r="Q17" s="24"/>
      <c r="R17" s="24"/>
      <c r="S17" s="24"/>
      <c r="T17" s="23"/>
      <c r="U17" s="23"/>
      <c r="V17" s="26"/>
      <c r="W17" s="1"/>
      <c r="X17"/>
      <c r="Y17"/>
      <c r="Z17"/>
      <c r="AA17"/>
    </row>
    <row r="18" spans="1:27" ht="14.25" customHeight="1">
      <c r="A18" s="52" t="s">
        <v>135</v>
      </c>
      <c r="B18" s="38" t="s">
        <v>136</v>
      </c>
      <c r="C18" s="48" t="s">
        <v>262</v>
      </c>
      <c r="D18" s="48" t="s">
        <v>129</v>
      </c>
      <c r="E18" s="48" t="s">
        <v>376</v>
      </c>
      <c r="F18" s="48" t="s">
        <v>133</v>
      </c>
      <c r="G18" s="48" t="s">
        <v>137</v>
      </c>
      <c r="H18" s="90">
        <v>959.1999999999999</v>
      </c>
      <c r="I18" s="123">
        <v>455.3</v>
      </c>
      <c r="J18" s="94">
        <v>455.3</v>
      </c>
      <c r="K18" s="96">
        <f t="shared" si="0"/>
        <v>1</v>
      </c>
      <c r="L18" s="137">
        <f t="shared" si="1"/>
        <v>0.4746663886572144</v>
      </c>
      <c r="N18" s="22"/>
      <c r="O18" s="241"/>
      <c r="P18" s="241"/>
      <c r="Q18" s="241"/>
      <c r="R18" s="241"/>
      <c r="S18" s="241"/>
      <c r="T18" s="23"/>
      <c r="U18" s="23"/>
      <c r="V18" s="26"/>
      <c r="W18" s="1"/>
      <c r="X18"/>
      <c r="Y18"/>
      <c r="Z18"/>
      <c r="AA18"/>
    </row>
    <row r="19" spans="1:16" ht="17.25" customHeight="1">
      <c r="A19" s="52" t="s">
        <v>138</v>
      </c>
      <c r="B19" s="38" t="s">
        <v>139</v>
      </c>
      <c r="C19" s="48" t="s">
        <v>262</v>
      </c>
      <c r="D19" s="48" t="s">
        <v>129</v>
      </c>
      <c r="E19" s="48" t="s">
        <v>376</v>
      </c>
      <c r="F19" s="48" t="s">
        <v>377</v>
      </c>
      <c r="G19" s="48" t="s">
        <v>140</v>
      </c>
      <c r="H19" s="90">
        <v>263.8</v>
      </c>
      <c r="I19" s="123">
        <v>130</v>
      </c>
      <c r="J19" s="94">
        <v>130</v>
      </c>
      <c r="K19" s="96">
        <f t="shared" si="0"/>
        <v>1</v>
      </c>
      <c r="L19" s="137">
        <f t="shared" si="1"/>
        <v>0.4927975739196361</v>
      </c>
      <c r="M19" s="39"/>
      <c r="N19" s="39"/>
      <c r="O19" s="39"/>
      <c r="P19" s="35"/>
    </row>
    <row r="20" spans="1:16" ht="50.25" customHeight="1">
      <c r="A20" s="98" t="s">
        <v>40</v>
      </c>
      <c r="B20" s="53" t="s">
        <v>263</v>
      </c>
      <c r="C20" s="61" t="s">
        <v>262</v>
      </c>
      <c r="D20" s="61" t="s">
        <v>141</v>
      </c>
      <c r="E20" s="61"/>
      <c r="F20" s="61"/>
      <c r="G20" s="99"/>
      <c r="H20" s="91">
        <v>5165.799999999999</v>
      </c>
      <c r="I20" s="127">
        <v>2572.7</v>
      </c>
      <c r="J20" s="88">
        <f>J21+J25+J28+J46</f>
        <v>2270.2999999999997</v>
      </c>
      <c r="K20" s="97">
        <f t="shared" si="0"/>
        <v>0.8824581179305787</v>
      </c>
      <c r="L20" s="136">
        <f t="shared" si="1"/>
        <v>0.43948662356266216</v>
      </c>
      <c r="M20" s="39"/>
      <c r="N20" s="39"/>
      <c r="O20" s="39"/>
      <c r="P20" s="35"/>
    </row>
    <row r="21" spans="1:16" ht="42.75" customHeight="1">
      <c r="A21" s="98" t="s">
        <v>43</v>
      </c>
      <c r="B21" s="53" t="s">
        <v>378</v>
      </c>
      <c r="C21" s="61" t="s">
        <v>262</v>
      </c>
      <c r="D21" s="61" t="s">
        <v>141</v>
      </c>
      <c r="E21" s="61" t="s">
        <v>379</v>
      </c>
      <c r="F21" s="61"/>
      <c r="G21" s="99"/>
      <c r="H21" s="91">
        <v>1046.1</v>
      </c>
      <c r="I21" s="127">
        <v>452.4</v>
      </c>
      <c r="J21" s="88">
        <f>J22</f>
        <v>431</v>
      </c>
      <c r="K21" s="97">
        <f t="shared" si="0"/>
        <v>0.9526967285587976</v>
      </c>
      <c r="L21" s="136">
        <f t="shared" si="1"/>
        <v>0.4120065003345761</v>
      </c>
      <c r="M21" s="39"/>
      <c r="N21" s="39"/>
      <c r="O21" s="39"/>
      <c r="P21" s="35"/>
    </row>
    <row r="22" spans="1:16" ht="18" customHeight="1">
      <c r="A22" s="52" t="s">
        <v>380</v>
      </c>
      <c r="B22" s="38" t="s">
        <v>132</v>
      </c>
      <c r="C22" s="48" t="s">
        <v>262</v>
      </c>
      <c r="D22" s="48" t="s">
        <v>141</v>
      </c>
      <c r="E22" s="48" t="s">
        <v>379</v>
      </c>
      <c r="F22" s="48" t="s">
        <v>133</v>
      </c>
      <c r="G22" s="48" t="s">
        <v>134</v>
      </c>
      <c r="H22" s="90">
        <v>1046.1</v>
      </c>
      <c r="I22" s="123">
        <v>452.4</v>
      </c>
      <c r="J22" s="89">
        <f>J23+J24</f>
        <v>431</v>
      </c>
      <c r="K22" s="96">
        <f t="shared" si="0"/>
        <v>0.9526967285587976</v>
      </c>
      <c r="L22" s="137">
        <f t="shared" si="1"/>
        <v>0.4120065003345761</v>
      </c>
      <c r="M22" s="37"/>
      <c r="N22" s="37"/>
      <c r="O22" s="37"/>
      <c r="P22" s="35"/>
    </row>
    <row r="23" spans="1:16" ht="16.5" customHeight="1">
      <c r="A23" s="52" t="s">
        <v>381</v>
      </c>
      <c r="B23" s="38" t="s">
        <v>136</v>
      </c>
      <c r="C23" s="48" t="s">
        <v>262</v>
      </c>
      <c r="D23" s="48" t="s">
        <v>141</v>
      </c>
      <c r="E23" s="48" t="s">
        <v>379</v>
      </c>
      <c r="F23" s="48" t="s">
        <v>133</v>
      </c>
      <c r="G23" s="48" t="s">
        <v>137</v>
      </c>
      <c r="H23" s="90">
        <v>805.8</v>
      </c>
      <c r="I23" s="123">
        <v>348.4</v>
      </c>
      <c r="J23" s="94">
        <v>341</v>
      </c>
      <c r="K23" s="96">
        <f t="shared" si="0"/>
        <v>0.978760045924225</v>
      </c>
      <c r="L23" s="137">
        <f t="shared" si="1"/>
        <v>0.4231819310002482</v>
      </c>
      <c r="M23" s="37"/>
      <c r="N23" s="37"/>
      <c r="O23" s="37"/>
      <c r="P23" s="35"/>
    </row>
    <row r="24" spans="1:16" ht="21" customHeight="1">
      <c r="A24" s="52" t="s">
        <v>146</v>
      </c>
      <c r="B24" s="38" t="s">
        <v>139</v>
      </c>
      <c r="C24" s="48" t="s">
        <v>262</v>
      </c>
      <c r="D24" s="48" t="s">
        <v>141</v>
      </c>
      <c r="E24" s="48" t="s">
        <v>379</v>
      </c>
      <c r="F24" s="48" t="s">
        <v>377</v>
      </c>
      <c r="G24" s="48" t="s">
        <v>140</v>
      </c>
      <c r="H24" s="90">
        <v>240.3</v>
      </c>
      <c r="I24" s="123">
        <v>104</v>
      </c>
      <c r="J24" s="90">
        <v>90</v>
      </c>
      <c r="K24" s="96">
        <f t="shared" si="0"/>
        <v>0.8653846153846154</v>
      </c>
      <c r="L24" s="137">
        <f t="shared" si="1"/>
        <v>0.3745318352059925</v>
      </c>
      <c r="M24" s="39"/>
      <c r="N24" s="39"/>
      <c r="O24" s="39"/>
      <c r="P24" s="35"/>
    </row>
    <row r="25" spans="1:16" ht="53.25" customHeight="1">
      <c r="A25" s="98" t="s">
        <v>45</v>
      </c>
      <c r="B25" s="53" t="s">
        <v>142</v>
      </c>
      <c r="C25" s="48" t="s">
        <v>262</v>
      </c>
      <c r="D25" s="61" t="s">
        <v>141</v>
      </c>
      <c r="E25" s="61" t="s">
        <v>382</v>
      </c>
      <c r="F25" s="61"/>
      <c r="G25" s="99"/>
      <c r="H25" s="91">
        <v>127.1</v>
      </c>
      <c r="I25" s="127">
        <v>61.2</v>
      </c>
      <c r="J25" s="91">
        <f>J26</f>
        <v>61.2</v>
      </c>
      <c r="K25" s="97">
        <f t="shared" si="0"/>
        <v>1</v>
      </c>
      <c r="L25" s="136">
        <f t="shared" si="1"/>
        <v>0.48151062155782853</v>
      </c>
      <c r="M25" s="39"/>
      <c r="N25" s="39"/>
      <c r="O25" s="39"/>
      <c r="P25" s="35"/>
    </row>
    <row r="26" spans="1:19" ht="17.25" customHeight="1">
      <c r="A26" s="52" t="s">
        <v>143</v>
      </c>
      <c r="B26" s="38" t="s">
        <v>144</v>
      </c>
      <c r="C26" s="48" t="s">
        <v>262</v>
      </c>
      <c r="D26" s="48" t="s">
        <v>141</v>
      </c>
      <c r="E26" s="48" t="s">
        <v>382</v>
      </c>
      <c r="F26" s="48" t="s">
        <v>299</v>
      </c>
      <c r="G26" s="48" t="s">
        <v>145</v>
      </c>
      <c r="H26" s="90">
        <v>127.1</v>
      </c>
      <c r="I26" s="123">
        <v>61.2</v>
      </c>
      <c r="J26" s="101">
        <f>J27</f>
        <v>61.2</v>
      </c>
      <c r="K26" s="96">
        <f t="shared" si="0"/>
        <v>1</v>
      </c>
      <c r="L26" s="137">
        <f t="shared" si="1"/>
        <v>0.48151062155782853</v>
      </c>
      <c r="M26" s="39"/>
      <c r="N26" s="39"/>
      <c r="O26" s="39"/>
      <c r="P26" s="40"/>
      <c r="Q26" s="40"/>
      <c r="R26" s="40"/>
      <c r="S26" s="40"/>
    </row>
    <row r="27" spans="1:19" ht="19.5" customHeight="1">
      <c r="A27" s="52" t="s">
        <v>146</v>
      </c>
      <c r="B27" s="38" t="s">
        <v>147</v>
      </c>
      <c r="C27" s="48" t="s">
        <v>262</v>
      </c>
      <c r="D27" s="48" t="s">
        <v>141</v>
      </c>
      <c r="E27" s="48" t="s">
        <v>382</v>
      </c>
      <c r="F27" s="48" t="s">
        <v>299</v>
      </c>
      <c r="G27" s="48" t="s">
        <v>148</v>
      </c>
      <c r="H27" s="90">
        <v>127.1</v>
      </c>
      <c r="I27" s="123">
        <v>61.2</v>
      </c>
      <c r="J27" s="94">
        <v>61.2</v>
      </c>
      <c r="K27" s="96">
        <f t="shared" si="0"/>
        <v>1</v>
      </c>
      <c r="L27" s="137">
        <f t="shared" si="1"/>
        <v>0.48151062155782853</v>
      </c>
      <c r="M27" s="37"/>
      <c r="N27" s="37"/>
      <c r="O27" s="37"/>
      <c r="P27" s="41"/>
      <c r="Q27" s="41"/>
      <c r="R27" s="40"/>
      <c r="S27" s="40"/>
    </row>
    <row r="28" spans="1:19" ht="31.5" customHeight="1">
      <c r="A28" s="98" t="s">
        <v>149</v>
      </c>
      <c r="B28" s="53" t="s">
        <v>264</v>
      </c>
      <c r="C28" s="48" t="s">
        <v>262</v>
      </c>
      <c r="D28" s="61" t="s">
        <v>141</v>
      </c>
      <c r="E28" s="61" t="s">
        <v>383</v>
      </c>
      <c r="F28" s="61"/>
      <c r="G28" s="99"/>
      <c r="H28" s="91">
        <v>3920.6</v>
      </c>
      <c r="I28" s="127">
        <v>2023.1</v>
      </c>
      <c r="J28" s="91">
        <f>+J29+J33+J39+J44+J45</f>
        <v>1742.1</v>
      </c>
      <c r="K28" s="97">
        <f t="shared" si="0"/>
        <v>0.8611042459591716</v>
      </c>
      <c r="L28" s="136">
        <f t="shared" si="1"/>
        <v>0.4443452532775595</v>
      </c>
      <c r="M28" s="42"/>
      <c r="N28" s="42"/>
      <c r="O28" s="43"/>
      <c r="P28" s="40"/>
      <c r="Q28" s="40"/>
      <c r="R28" s="40"/>
      <c r="S28" s="40"/>
    </row>
    <row r="29" spans="1:19" ht="17.25" customHeight="1">
      <c r="A29" s="52" t="s">
        <v>150</v>
      </c>
      <c r="B29" s="38" t="s">
        <v>132</v>
      </c>
      <c r="C29" s="48" t="s">
        <v>262</v>
      </c>
      <c r="D29" s="48" t="s">
        <v>141</v>
      </c>
      <c r="E29" s="48" t="s">
        <v>383</v>
      </c>
      <c r="F29" s="48" t="s">
        <v>133</v>
      </c>
      <c r="G29" s="48" t="s">
        <v>134</v>
      </c>
      <c r="H29" s="90">
        <v>3329.3999999999996</v>
      </c>
      <c r="I29" s="123">
        <v>1714</v>
      </c>
      <c r="J29" s="89">
        <f>SUM(J30:J32)</f>
        <v>1469</v>
      </c>
      <c r="K29" s="96">
        <f t="shared" si="0"/>
        <v>0.8570595099183197</v>
      </c>
      <c r="L29" s="137">
        <f t="shared" si="1"/>
        <v>0.4412206403556197</v>
      </c>
      <c r="M29" s="42"/>
      <c r="N29" s="42"/>
      <c r="O29" s="43"/>
      <c r="P29" s="40"/>
      <c r="Q29" s="40"/>
      <c r="R29" s="40"/>
      <c r="S29" s="40"/>
    </row>
    <row r="30" spans="1:19" s="45" customFormat="1" ht="14.25" customHeight="1">
      <c r="A30" s="52" t="s">
        <v>151</v>
      </c>
      <c r="B30" s="38" t="s">
        <v>136</v>
      </c>
      <c r="C30" s="48" t="s">
        <v>262</v>
      </c>
      <c r="D30" s="48" t="s">
        <v>141</v>
      </c>
      <c r="E30" s="48" t="s">
        <v>383</v>
      </c>
      <c r="F30" s="48" t="s">
        <v>133</v>
      </c>
      <c r="G30" s="48" t="s">
        <v>137</v>
      </c>
      <c r="H30" s="90">
        <v>2557.2</v>
      </c>
      <c r="I30" s="123">
        <v>1169</v>
      </c>
      <c r="J30" s="94">
        <v>1169</v>
      </c>
      <c r="K30" s="96">
        <f t="shared" si="0"/>
        <v>1</v>
      </c>
      <c r="L30" s="137">
        <f t="shared" si="1"/>
        <v>0.4571406225559206</v>
      </c>
      <c r="M30" s="42"/>
      <c r="N30" s="42"/>
      <c r="O30" s="43"/>
      <c r="P30" s="44"/>
      <c r="Q30" s="44"/>
      <c r="R30" s="44"/>
      <c r="S30" s="44"/>
    </row>
    <row r="31" spans="1:23" s="45" customFormat="1" ht="17.25" customHeight="1">
      <c r="A31" s="52" t="s">
        <v>152</v>
      </c>
      <c r="B31" s="38" t="s">
        <v>243</v>
      </c>
      <c r="C31" s="48" t="s">
        <v>262</v>
      </c>
      <c r="D31" s="48" t="s">
        <v>141</v>
      </c>
      <c r="E31" s="48" t="s">
        <v>383</v>
      </c>
      <c r="F31" s="48" t="s">
        <v>133</v>
      </c>
      <c r="G31" s="48" t="s">
        <v>244</v>
      </c>
      <c r="H31" s="90">
        <v>0</v>
      </c>
      <c r="I31" s="123">
        <v>0</v>
      </c>
      <c r="J31" s="94">
        <v>0</v>
      </c>
      <c r="K31" s="96">
        <v>0</v>
      </c>
      <c r="L31" s="137">
        <v>0</v>
      </c>
      <c r="M31" s="42"/>
      <c r="N31" s="42"/>
      <c r="O31" s="43"/>
      <c r="P31" s="44"/>
      <c r="Q31" s="44"/>
      <c r="R31" s="44"/>
      <c r="S31" s="44"/>
      <c r="T31" s="44"/>
      <c r="U31" s="44"/>
      <c r="V31" s="44"/>
      <c r="W31" s="44"/>
    </row>
    <row r="32" spans="1:23" s="45" customFormat="1" ht="18" customHeight="1">
      <c r="A32" s="52" t="s">
        <v>152</v>
      </c>
      <c r="B32" s="38" t="s">
        <v>139</v>
      </c>
      <c r="C32" s="48" t="s">
        <v>262</v>
      </c>
      <c r="D32" s="48" t="s">
        <v>141</v>
      </c>
      <c r="E32" s="48" t="s">
        <v>383</v>
      </c>
      <c r="F32" s="48" t="s">
        <v>377</v>
      </c>
      <c r="G32" s="48" t="s">
        <v>140</v>
      </c>
      <c r="H32" s="90">
        <v>772.2</v>
      </c>
      <c r="I32" s="123">
        <v>545</v>
      </c>
      <c r="J32" s="94">
        <v>300</v>
      </c>
      <c r="K32" s="96">
        <f t="shared" si="0"/>
        <v>0.5504587155963303</v>
      </c>
      <c r="L32" s="137">
        <f aca="true" t="shared" si="2" ref="L32:L39">J32/H32</f>
        <v>0.3885003885003885</v>
      </c>
      <c r="M32" s="42"/>
      <c r="N32" s="42"/>
      <c r="O32" s="43"/>
      <c r="P32" s="43"/>
      <c r="Q32" s="43"/>
      <c r="R32" s="43"/>
      <c r="S32" s="43"/>
      <c r="T32" s="44"/>
      <c r="U32" s="44"/>
      <c r="V32" s="44"/>
      <c r="W32" s="44"/>
    </row>
    <row r="33" spans="1:23" s="45" customFormat="1" ht="16.5" customHeight="1">
      <c r="A33" s="52" t="s">
        <v>266</v>
      </c>
      <c r="B33" s="38" t="s">
        <v>144</v>
      </c>
      <c r="C33" s="48" t="s">
        <v>262</v>
      </c>
      <c r="D33" s="48" t="s">
        <v>141</v>
      </c>
      <c r="E33" s="48" t="s">
        <v>383</v>
      </c>
      <c r="F33" s="48" t="s">
        <v>177</v>
      </c>
      <c r="G33" s="48" t="s">
        <v>145</v>
      </c>
      <c r="H33" s="90">
        <v>328.5</v>
      </c>
      <c r="I33" s="123">
        <v>163.7</v>
      </c>
      <c r="J33" s="101">
        <f>SUM(J34:J38)</f>
        <v>155.2</v>
      </c>
      <c r="K33" s="96">
        <f t="shared" si="0"/>
        <v>0.9480757483200978</v>
      </c>
      <c r="L33" s="137">
        <f t="shared" si="2"/>
        <v>0.47245053272450527</v>
      </c>
      <c r="M33" s="42"/>
      <c r="N33" s="42"/>
      <c r="O33" s="43"/>
      <c r="P33" s="44"/>
      <c r="Q33" s="44"/>
      <c r="R33" s="44"/>
      <c r="S33" s="44"/>
      <c r="T33" s="44"/>
      <c r="U33" s="44"/>
      <c r="V33" s="44"/>
      <c r="W33" s="44"/>
    </row>
    <row r="34" spans="1:23" s="45" customFormat="1" ht="15.75" customHeight="1">
      <c r="A34" s="52" t="s">
        <v>267</v>
      </c>
      <c r="B34" s="38" t="s">
        <v>153</v>
      </c>
      <c r="C34" s="48" t="s">
        <v>262</v>
      </c>
      <c r="D34" s="48" t="s">
        <v>141</v>
      </c>
      <c r="E34" s="48" t="s">
        <v>383</v>
      </c>
      <c r="F34" s="48" t="s">
        <v>154</v>
      </c>
      <c r="G34" s="48" t="s">
        <v>155</v>
      </c>
      <c r="H34" s="90">
        <v>24</v>
      </c>
      <c r="I34" s="123">
        <v>9.5</v>
      </c>
      <c r="J34" s="94">
        <v>7</v>
      </c>
      <c r="K34" s="96">
        <f t="shared" si="0"/>
        <v>0.7368421052631579</v>
      </c>
      <c r="L34" s="137">
        <f t="shared" si="2"/>
        <v>0.2916666666666667</v>
      </c>
      <c r="M34" s="42"/>
      <c r="N34" s="42"/>
      <c r="O34" s="43"/>
      <c r="P34" s="46"/>
      <c r="Q34" s="46"/>
      <c r="R34" s="46"/>
      <c r="S34" s="46"/>
      <c r="T34" s="44"/>
      <c r="U34" s="44"/>
      <c r="V34" s="44"/>
      <c r="W34" s="44"/>
    </row>
    <row r="35" spans="1:23" s="31" customFormat="1" ht="18" customHeight="1">
      <c r="A35" s="52" t="s">
        <v>268</v>
      </c>
      <c r="B35" s="38" t="s">
        <v>156</v>
      </c>
      <c r="C35" s="48" t="s">
        <v>262</v>
      </c>
      <c r="D35" s="48" t="s">
        <v>141</v>
      </c>
      <c r="E35" s="48" t="s">
        <v>383</v>
      </c>
      <c r="F35" s="48" t="s">
        <v>154</v>
      </c>
      <c r="G35" s="48" t="s">
        <v>158</v>
      </c>
      <c r="H35" s="90">
        <v>62.49999999999999</v>
      </c>
      <c r="I35" s="123">
        <v>43.3</v>
      </c>
      <c r="J35" s="94">
        <v>40.5</v>
      </c>
      <c r="K35" s="96">
        <f t="shared" si="0"/>
        <v>0.9353348729792148</v>
      </c>
      <c r="L35" s="137">
        <f t="shared" si="2"/>
        <v>0.648</v>
      </c>
      <c r="M35" s="42"/>
      <c r="N35" s="42"/>
      <c r="O35" s="43"/>
      <c r="P35" s="47"/>
      <c r="Q35" s="47"/>
      <c r="R35" s="47"/>
      <c r="S35" s="47"/>
      <c r="T35" s="47"/>
      <c r="U35" s="47"/>
      <c r="V35" s="47"/>
      <c r="W35" s="47"/>
    </row>
    <row r="36" spans="1:23" s="31" customFormat="1" ht="16.5" customHeight="1">
      <c r="A36" s="52" t="s">
        <v>269</v>
      </c>
      <c r="B36" s="38" t="s">
        <v>156</v>
      </c>
      <c r="C36" s="48" t="s">
        <v>262</v>
      </c>
      <c r="D36" s="48" t="s">
        <v>141</v>
      </c>
      <c r="E36" s="48" t="s">
        <v>383</v>
      </c>
      <c r="F36" s="48" t="s">
        <v>157</v>
      </c>
      <c r="G36" s="48" t="s">
        <v>158</v>
      </c>
      <c r="H36" s="90">
        <v>75.00000000000001</v>
      </c>
      <c r="I36" s="123">
        <v>57.900000000000006</v>
      </c>
      <c r="J36" s="89">
        <v>57.8</v>
      </c>
      <c r="K36" s="96">
        <f t="shared" si="0"/>
        <v>0.9982728842832468</v>
      </c>
      <c r="L36" s="137">
        <f t="shared" si="2"/>
        <v>0.7706666666666665</v>
      </c>
      <c r="M36" s="42"/>
      <c r="N36" s="42"/>
      <c r="O36" s="43"/>
      <c r="P36" s="46"/>
      <c r="Q36" s="46"/>
      <c r="R36" s="46"/>
      <c r="S36" s="46"/>
      <c r="T36" s="47"/>
      <c r="U36" s="47"/>
      <c r="V36" s="47"/>
      <c r="W36" s="47"/>
    </row>
    <row r="37" spans="1:23" s="31" customFormat="1" ht="15.75" customHeight="1">
      <c r="A37" s="52" t="s">
        <v>270</v>
      </c>
      <c r="B37" s="38" t="s">
        <v>159</v>
      </c>
      <c r="C37" s="48" t="s">
        <v>262</v>
      </c>
      <c r="D37" s="48" t="s">
        <v>141</v>
      </c>
      <c r="E37" s="48" t="s">
        <v>383</v>
      </c>
      <c r="F37" s="48" t="s">
        <v>154</v>
      </c>
      <c r="G37" s="48" t="s">
        <v>148</v>
      </c>
      <c r="H37" s="90">
        <v>5</v>
      </c>
      <c r="I37" s="123">
        <v>5</v>
      </c>
      <c r="J37" s="94">
        <v>4.9</v>
      </c>
      <c r="K37" s="96">
        <f t="shared" si="0"/>
        <v>0.9800000000000001</v>
      </c>
      <c r="L37" s="137">
        <f t="shared" si="2"/>
        <v>0.9800000000000001</v>
      </c>
      <c r="M37" s="42"/>
      <c r="N37" s="42"/>
      <c r="O37" s="43"/>
      <c r="P37" s="47"/>
      <c r="Q37" s="47"/>
      <c r="R37" s="47"/>
      <c r="S37" s="47"/>
      <c r="T37" s="47"/>
      <c r="U37" s="47"/>
      <c r="V37" s="47"/>
      <c r="W37" s="47"/>
    </row>
    <row r="38" spans="1:23" s="31" customFormat="1" ht="17.25" customHeight="1">
      <c r="A38" s="52" t="s">
        <v>270</v>
      </c>
      <c r="B38" s="38" t="s">
        <v>159</v>
      </c>
      <c r="C38" s="48" t="s">
        <v>262</v>
      </c>
      <c r="D38" s="48" t="s">
        <v>141</v>
      </c>
      <c r="E38" s="48" t="s">
        <v>383</v>
      </c>
      <c r="F38" s="48" t="s">
        <v>157</v>
      </c>
      <c r="G38" s="48" t="s">
        <v>148</v>
      </c>
      <c r="H38" s="90">
        <v>162</v>
      </c>
      <c r="I38" s="123">
        <v>48</v>
      </c>
      <c r="J38" s="90">
        <v>45</v>
      </c>
      <c r="K38" s="96">
        <f t="shared" si="0"/>
        <v>0.9375</v>
      </c>
      <c r="L38" s="137">
        <f t="shared" si="2"/>
        <v>0.2777777777777778</v>
      </c>
      <c r="M38" s="42"/>
      <c r="N38" s="42"/>
      <c r="O38" s="43"/>
      <c r="P38" s="47"/>
      <c r="Q38" s="47"/>
      <c r="R38" s="47"/>
      <c r="S38" s="47"/>
      <c r="T38" s="47"/>
      <c r="U38" s="47"/>
      <c r="V38" s="47"/>
      <c r="W38" s="47"/>
    </row>
    <row r="39" spans="1:23" s="31" customFormat="1" ht="18" customHeight="1">
      <c r="A39" s="52" t="s">
        <v>271</v>
      </c>
      <c r="B39" s="38" t="s">
        <v>163</v>
      </c>
      <c r="C39" s="48" t="s">
        <v>262</v>
      </c>
      <c r="D39" s="48" t="s">
        <v>141</v>
      </c>
      <c r="E39" s="48" t="s">
        <v>383</v>
      </c>
      <c r="F39" s="48" t="s">
        <v>177</v>
      </c>
      <c r="G39" s="48" t="s">
        <v>13</v>
      </c>
      <c r="H39" s="90">
        <v>257.8</v>
      </c>
      <c r="I39" s="123">
        <v>144.1</v>
      </c>
      <c r="J39" s="89">
        <f>SUM(J40:J43)</f>
        <v>116.6</v>
      </c>
      <c r="K39" s="96">
        <f t="shared" si="0"/>
        <v>0.8091603053435115</v>
      </c>
      <c r="L39" s="137">
        <f t="shared" si="2"/>
        <v>0.4522885958107059</v>
      </c>
      <c r="M39" s="42"/>
      <c r="N39" s="42"/>
      <c r="O39" s="43"/>
      <c r="P39" s="47"/>
      <c r="Q39" s="47"/>
      <c r="R39" s="47"/>
      <c r="S39" s="47"/>
      <c r="T39" s="47"/>
      <c r="U39" s="47"/>
      <c r="V39" s="47"/>
      <c r="W39" s="47"/>
    </row>
    <row r="40" spans="1:23" s="31" customFormat="1" ht="16.5" customHeight="1">
      <c r="A40" s="52" t="s">
        <v>302</v>
      </c>
      <c r="B40" s="38" t="s">
        <v>164</v>
      </c>
      <c r="C40" s="48" t="s">
        <v>262</v>
      </c>
      <c r="D40" s="48" t="s">
        <v>141</v>
      </c>
      <c r="E40" s="48" t="s">
        <v>383</v>
      </c>
      <c r="F40" s="48" t="s">
        <v>154</v>
      </c>
      <c r="G40" s="48" t="s">
        <v>165</v>
      </c>
      <c r="H40" s="90">
        <v>0</v>
      </c>
      <c r="I40" s="123">
        <v>0</v>
      </c>
      <c r="J40" s="101">
        <v>0</v>
      </c>
      <c r="K40" s="96">
        <v>0</v>
      </c>
      <c r="L40" s="137">
        <v>0</v>
      </c>
      <c r="M40" s="42"/>
      <c r="N40" s="42"/>
      <c r="O40" s="43"/>
      <c r="P40" s="47"/>
      <c r="Q40" s="47"/>
      <c r="R40" s="47"/>
      <c r="S40" s="47"/>
      <c r="T40" s="47"/>
      <c r="U40" s="47"/>
      <c r="V40" s="47"/>
      <c r="W40" s="47"/>
    </row>
    <row r="41" spans="1:23" s="31" customFormat="1" ht="18.75" customHeight="1">
      <c r="A41" s="52" t="s">
        <v>303</v>
      </c>
      <c r="B41" s="38" t="s">
        <v>164</v>
      </c>
      <c r="C41" s="48" t="s">
        <v>262</v>
      </c>
      <c r="D41" s="48" t="s">
        <v>141</v>
      </c>
      <c r="E41" s="48" t="s">
        <v>383</v>
      </c>
      <c r="F41" s="48" t="s">
        <v>157</v>
      </c>
      <c r="G41" s="48" t="s">
        <v>165</v>
      </c>
      <c r="H41" s="90">
        <v>10</v>
      </c>
      <c r="I41" s="123">
        <v>10</v>
      </c>
      <c r="J41" s="101">
        <v>0</v>
      </c>
      <c r="K41" s="96">
        <f t="shared" si="0"/>
        <v>0</v>
      </c>
      <c r="L41" s="137">
        <f aca="true" t="shared" si="3" ref="L41:L72">J41/H41</f>
        <v>0</v>
      </c>
      <c r="M41" s="39"/>
      <c r="N41" s="39"/>
      <c r="O41" s="39"/>
      <c r="P41" s="47"/>
      <c r="Q41" s="47"/>
      <c r="R41" s="47"/>
      <c r="S41" s="47"/>
      <c r="T41" s="47"/>
      <c r="U41" s="47"/>
      <c r="V41" s="47"/>
      <c r="W41" s="47"/>
    </row>
    <row r="42" spans="1:23" s="31" customFormat="1" ht="16.5" customHeight="1">
      <c r="A42" s="52" t="s">
        <v>384</v>
      </c>
      <c r="B42" s="38" t="s">
        <v>166</v>
      </c>
      <c r="C42" s="48" t="s">
        <v>262</v>
      </c>
      <c r="D42" s="48" t="s">
        <v>141</v>
      </c>
      <c r="E42" s="48" t="s">
        <v>383</v>
      </c>
      <c r="F42" s="48" t="s">
        <v>154</v>
      </c>
      <c r="G42" s="48" t="s">
        <v>167</v>
      </c>
      <c r="H42" s="90">
        <v>17.4</v>
      </c>
      <c r="I42" s="123">
        <v>17.4</v>
      </c>
      <c r="J42" s="101">
        <v>0</v>
      </c>
      <c r="K42" s="96">
        <f t="shared" si="0"/>
        <v>0</v>
      </c>
      <c r="L42" s="137">
        <f t="shared" si="3"/>
        <v>0</v>
      </c>
      <c r="M42" s="39"/>
      <c r="N42" s="39"/>
      <c r="O42" s="39"/>
      <c r="P42" s="47"/>
      <c r="Q42" s="47"/>
      <c r="R42" s="47"/>
      <c r="S42" s="47"/>
      <c r="T42" s="47"/>
      <c r="U42" s="47"/>
      <c r="V42" s="47"/>
      <c r="W42" s="47"/>
    </row>
    <row r="43" spans="1:23" s="31" customFormat="1" ht="17.25" customHeight="1">
      <c r="A43" s="52" t="s">
        <v>385</v>
      </c>
      <c r="B43" s="38" t="s">
        <v>166</v>
      </c>
      <c r="C43" s="48" t="s">
        <v>262</v>
      </c>
      <c r="D43" s="48" t="s">
        <v>141</v>
      </c>
      <c r="E43" s="48" t="s">
        <v>383</v>
      </c>
      <c r="F43" s="48" t="s">
        <v>157</v>
      </c>
      <c r="G43" s="48" t="s">
        <v>167</v>
      </c>
      <c r="H43" s="90">
        <v>230.39999999999998</v>
      </c>
      <c r="I43" s="123">
        <v>116.7</v>
      </c>
      <c r="J43" s="90">
        <v>116.6</v>
      </c>
      <c r="K43" s="96">
        <f t="shared" si="0"/>
        <v>0.9991431019708654</v>
      </c>
      <c r="L43" s="137">
        <f t="shared" si="3"/>
        <v>0.506076388888889</v>
      </c>
      <c r="M43" s="39"/>
      <c r="N43" s="39"/>
      <c r="O43" s="39"/>
      <c r="P43" s="47"/>
      <c r="Q43" s="47"/>
      <c r="R43" s="47"/>
      <c r="S43" s="47"/>
      <c r="T43" s="47"/>
      <c r="U43" s="47"/>
      <c r="V43" s="47"/>
      <c r="W43" s="47"/>
    </row>
    <row r="44" spans="1:23" s="31" customFormat="1" ht="18" customHeight="1">
      <c r="A44" s="52" t="s">
        <v>294</v>
      </c>
      <c r="B44" s="38" t="s">
        <v>160</v>
      </c>
      <c r="C44" s="48" t="s">
        <v>262</v>
      </c>
      <c r="D44" s="48" t="s">
        <v>141</v>
      </c>
      <c r="E44" s="48" t="s">
        <v>383</v>
      </c>
      <c r="F44" s="48" t="s">
        <v>182</v>
      </c>
      <c r="G44" s="48" t="s">
        <v>162</v>
      </c>
      <c r="H44" s="90">
        <v>4.800000000000001</v>
      </c>
      <c r="I44" s="123">
        <v>1.3</v>
      </c>
      <c r="J44" s="90">
        <v>1.3</v>
      </c>
      <c r="K44" s="96">
        <f t="shared" si="0"/>
        <v>1</v>
      </c>
      <c r="L44" s="137">
        <f t="shared" si="3"/>
        <v>0.2708333333333333</v>
      </c>
      <c r="M44" s="39"/>
      <c r="N44" s="39"/>
      <c r="O44" s="39"/>
      <c r="P44" s="47"/>
      <c r="Q44" s="47"/>
      <c r="R44" s="47"/>
      <c r="S44" s="47"/>
      <c r="T44" s="47"/>
      <c r="U44" s="47"/>
      <c r="V44" s="47"/>
      <c r="W44" s="47"/>
    </row>
    <row r="45" spans="1:23" s="31" customFormat="1" ht="18.75" customHeight="1">
      <c r="A45" s="52" t="s">
        <v>301</v>
      </c>
      <c r="B45" s="38" t="s">
        <v>160</v>
      </c>
      <c r="C45" s="48" t="s">
        <v>262</v>
      </c>
      <c r="D45" s="48" t="s">
        <v>141</v>
      </c>
      <c r="E45" s="48" t="s">
        <v>383</v>
      </c>
      <c r="F45" s="48" t="s">
        <v>161</v>
      </c>
      <c r="G45" s="48" t="s">
        <v>162</v>
      </c>
      <c r="H45" s="90">
        <v>0.1</v>
      </c>
      <c r="I45" s="123">
        <v>0</v>
      </c>
      <c r="J45" s="90">
        <v>0</v>
      </c>
      <c r="K45" s="96">
        <v>0</v>
      </c>
      <c r="L45" s="137">
        <f t="shared" si="3"/>
        <v>0</v>
      </c>
      <c r="M45" s="39"/>
      <c r="N45" s="39"/>
      <c r="O45" s="39"/>
      <c r="P45" s="47"/>
      <c r="Q45" s="47"/>
      <c r="R45" s="47"/>
      <c r="S45" s="47"/>
      <c r="T45" s="47"/>
      <c r="U45" s="47"/>
      <c r="V45" s="47"/>
      <c r="W45" s="47"/>
    </row>
    <row r="46" spans="1:23" s="31" customFormat="1" ht="51" customHeight="1">
      <c r="A46" s="98" t="s">
        <v>386</v>
      </c>
      <c r="B46" s="102" t="s">
        <v>387</v>
      </c>
      <c r="C46" s="61" t="s">
        <v>262</v>
      </c>
      <c r="D46" s="61" t="s">
        <v>141</v>
      </c>
      <c r="E46" s="103" t="s">
        <v>388</v>
      </c>
      <c r="F46" s="48"/>
      <c r="G46" s="48"/>
      <c r="H46" s="91">
        <v>72</v>
      </c>
      <c r="I46" s="127">
        <v>36</v>
      </c>
      <c r="J46" s="104">
        <f>J47</f>
        <v>36</v>
      </c>
      <c r="K46" s="97">
        <f t="shared" si="0"/>
        <v>1</v>
      </c>
      <c r="L46" s="136">
        <f t="shared" si="3"/>
        <v>0.5</v>
      </c>
      <c r="M46" s="37"/>
      <c r="N46" s="37"/>
      <c r="O46" s="37"/>
      <c r="P46" s="47"/>
      <c r="Q46" s="47"/>
      <c r="R46" s="47"/>
      <c r="S46" s="47"/>
      <c r="T46" s="47"/>
      <c r="U46" s="47"/>
      <c r="V46" s="47"/>
      <c r="W46" s="47"/>
    </row>
    <row r="47" spans="1:23" s="31" customFormat="1" ht="15.75" customHeight="1">
      <c r="A47" s="52" t="s">
        <v>389</v>
      </c>
      <c r="B47" s="38" t="s">
        <v>160</v>
      </c>
      <c r="C47" s="48" t="s">
        <v>262</v>
      </c>
      <c r="D47" s="48" t="s">
        <v>141</v>
      </c>
      <c r="E47" s="105" t="s">
        <v>388</v>
      </c>
      <c r="F47" s="48" t="s">
        <v>300</v>
      </c>
      <c r="G47" s="48" t="s">
        <v>162</v>
      </c>
      <c r="H47" s="90">
        <v>72</v>
      </c>
      <c r="I47" s="123">
        <v>36</v>
      </c>
      <c r="J47" s="90">
        <v>36</v>
      </c>
      <c r="K47" s="96">
        <f t="shared" si="0"/>
        <v>1</v>
      </c>
      <c r="L47" s="137">
        <f t="shared" si="3"/>
        <v>0.5</v>
      </c>
      <c r="M47" s="37"/>
      <c r="N47" s="37"/>
      <c r="O47" s="37"/>
      <c r="P47" s="47"/>
      <c r="Q47" s="47"/>
      <c r="R47" s="47"/>
      <c r="S47" s="47"/>
      <c r="T47" s="47"/>
      <c r="U47" s="47"/>
      <c r="V47" s="47"/>
      <c r="W47" s="47"/>
    </row>
    <row r="48" spans="1:23" s="31" customFormat="1" ht="42.75" customHeight="1">
      <c r="A48" s="98" t="s">
        <v>168</v>
      </c>
      <c r="B48" s="53" t="s">
        <v>169</v>
      </c>
      <c r="C48" s="61" t="s">
        <v>124</v>
      </c>
      <c r="D48" s="61" t="s">
        <v>170</v>
      </c>
      <c r="E48" s="48"/>
      <c r="F48" s="48"/>
      <c r="G48" s="99"/>
      <c r="H48" s="91">
        <v>14770.5</v>
      </c>
      <c r="I48" s="127">
        <v>6997.1</v>
      </c>
      <c r="J48" s="91">
        <f>J49+J53+J74+J77</f>
        <v>6281.000000000001</v>
      </c>
      <c r="K48" s="97">
        <f t="shared" si="0"/>
        <v>0.8976576010061312</v>
      </c>
      <c r="L48" s="136">
        <f t="shared" si="3"/>
        <v>0.42523949764733765</v>
      </c>
      <c r="M48" s="37"/>
      <c r="N48" s="37"/>
      <c r="O48" s="37"/>
      <c r="P48" s="47"/>
      <c r="Q48" s="47"/>
      <c r="R48" s="47"/>
      <c r="S48" s="47"/>
      <c r="T48" s="47"/>
      <c r="U48" s="47"/>
      <c r="V48" s="47"/>
      <c r="W48" s="47"/>
    </row>
    <row r="49" spans="1:23" s="31" customFormat="1" ht="30.75" customHeight="1">
      <c r="A49" s="98" t="s">
        <v>103</v>
      </c>
      <c r="B49" s="53" t="s">
        <v>171</v>
      </c>
      <c r="C49" s="61" t="s">
        <v>124</v>
      </c>
      <c r="D49" s="61" t="s">
        <v>170</v>
      </c>
      <c r="E49" s="61" t="s">
        <v>390</v>
      </c>
      <c r="F49" s="61"/>
      <c r="G49" s="99"/>
      <c r="H49" s="91">
        <v>1178.6999999999998</v>
      </c>
      <c r="I49" s="127">
        <v>593.5</v>
      </c>
      <c r="J49" s="91">
        <f>J50</f>
        <v>546</v>
      </c>
      <c r="K49" s="97">
        <f t="shared" si="0"/>
        <v>0.9199663016006739</v>
      </c>
      <c r="L49" s="136">
        <f t="shared" si="3"/>
        <v>0.4632221939424791</v>
      </c>
      <c r="M49" s="39"/>
      <c r="N49" s="39"/>
      <c r="O49" s="39"/>
      <c r="P49" s="47"/>
      <c r="Q49" s="47"/>
      <c r="R49" s="47"/>
      <c r="S49" s="47"/>
      <c r="T49" s="47"/>
      <c r="U49" s="47"/>
      <c r="V49" s="47"/>
      <c r="W49" s="47"/>
    </row>
    <row r="50" spans="1:23" s="31" customFormat="1" ht="18" customHeight="1">
      <c r="A50" s="98" t="s">
        <v>104</v>
      </c>
      <c r="B50" s="38" t="s">
        <v>132</v>
      </c>
      <c r="C50" s="48" t="s">
        <v>124</v>
      </c>
      <c r="D50" s="48" t="s">
        <v>170</v>
      </c>
      <c r="E50" s="48" t="s">
        <v>390</v>
      </c>
      <c r="F50" s="48" t="s">
        <v>272</v>
      </c>
      <c r="G50" s="48" t="s">
        <v>134</v>
      </c>
      <c r="H50" s="90">
        <v>1178.6999999999998</v>
      </c>
      <c r="I50" s="123">
        <v>593.5</v>
      </c>
      <c r="J50" s="90">
        <f>J51+J52</f>
        <v>546</v>
      </c>
      <c r="K50" s="131">
        <f t="shared" si="0"/>
        <v>0.9199663016006739</v>
      </c>
      <c r="L50" s="137">
        <f t="shared" si="3"/>
        <v>0.4632221939424791</v>
      </c>
      <c r="M50" s="39"/>
      <c r="N50" s="39"/>
      <c r="O50" s="39"/>
      <c r="P50" s="47"/>
      <c r="Q50" s="47"/>
      <c r="R50" s="47"/>
      <c r="S50" s="47"/>
      <c r="T50" s="47"/>
      <c r="U50" s="47"/>
      <c r="V50" s="47"/>
      <c r="W50" s="47"/>
    </row>
    <row r="51" spans="1:23" s="31" customFormat="1" ht="15.75" customHeight="1">
      <c r="A51" s="98" t="s">
        <v>172</v>
      </c>
      <c r="B51" s="38" t="s">
        <v>136</v>
      </c>
      <c r="C51" s="48" t="s">
        <v>124</v>
      </c>
      <c r="D51" s="48" t="s">
        <v>170</v>
      </c>
      <c r="E51" s="48" t="s">
        <v>390</v>
      </c>
      <c r="F51" s="48" t="s">
        <v>133</v>
      </c>
      <c r="G51" s="48" t="s">
        <v>137</v>
      </c>
      <c r="H51" s="90">
        <v>920.8</v>
      </c>
      <c r="I51" s="123">
        <v>452.5</v>
      </c>
      <c r="J51" s="90">
        <f>364+62</f>
        <v>426</v>
      </c>
      <c r="K51" s="131">
        <f t="shared" si="0"/>
        <v>0.9414364640883978</v>
      </c>
      <c r="L51" s="137">
        <f t="shared" si="3"/>
        <v>0.46264118158123374</v>
      </c>
      <c r="M51" s="39"/>
      <c r="N51" s="39"/>
      <c r="O51" s="39"/>
      <c r="P51" s="47"/>
      <c r="Q51" s="47"/>
      <c r="R51" s="47"/>
      <c r="S51" s="47"/>
      <c r="T51" s="47"/>
      <c r="U51" s="47"/>
      <c r="V51" s="47"/>
      <c r="W51" s="47"/>
    </row>
    <row r="52" spans="1:23" s="31" customFormat="1" ht="17.25" customHeight="1">
      <c r="A52" s="98" t="s">
        <v>173</v>
      </c>
      <c r="B52" s="38" t="s">
        <v>139</v>
      </c>
      <c r="C52" s="48" t="s">
        <v>124</v>
      </c>
      <c r="D52" s="48" t="s">
        <v>170</v>
      </c>
      <c r="E52" s="48" t="s">
        <v>390</v>
      </c>
      <c r="F52" s="48" t="s">
        <v>377</v>
      </c>
      <c r="G52" s="48" t="s">
        <v>140</v>
      </c>
      <c r="H52" s="90">
        <v>257.9</v>
      </c>
      <c r="I52" s="123">
        <v>141</v>
      </c>
      <c r="J52" s="90">
        <v>120</v>
      </c>
      <c r="K52" s="131">
        <f t="shared" si="0"/>
        <v>0.851063829787234</v>
      </c>
      <c r="L52" s="137">
        <f t="shared" si="3"/>
        <v>0.4652966265994572</v>
      </c>
      <c r="M52" s="37"/>
      <c r="N52" s="37"/>
      <c r="O52" s="37"/>
      <c r="P52" s="47"/>
      <c r="Q52" s="47"/>
      <c r="R52" s="47"/>
      <c r="S52" s="47"/>
      <c r="T52" s="47"/>
      <c r="U52" s="47"/>
      <c r="V52" s="47"/>
      <c r="W52" s="47"/>
    </row>
    <row r="53" spans="1:23" ht="43.5" customHeight="1">
      <c r="A53" s="98" t="s">
        <v>106</v>
      </c>
      <c r="B53" s="53" t="s">
        <v>273</v>
      </c>
      <c r="C53" s="61" t="s">
        <v>124</v>
      </c>
      <c r="D53" s="61" t="s">
        <v>170</v>
      </c>
      <c r="E53" s="61" t="s">
        <v>391</v>
      </c>
      <c r="F53" s="61"/>
      <c r="G53" s="99"/>
      <c r="H53" s="91">
        <v>12027.3</v>
      </c>
      <c r="I53" s="127">
        <v>5672.9</v>
      </c>
      <c r="J53" s="91">
        <f>J54+J58+J67+J72+J73</f>
        <v>5081.900000000001</v>
      </c>
      <c r="K53" s="97">
        <f t="shared" si="0"/>
        <v>0.8958204798251337</v>
      </c>
      <c r="L53" s="136">
        <f t="shared" si="3"/>
        <v>0.42253040998395325</v>
      </c>
      <c r="M53" s="39"/>
      <c r="N53" s="39"/>
      <c r="O53" s="39"/>
      <c r="P53" s="40"/>
      <c r="Q53" s="40"/>
      <c r="R53" s="40"/>
      <c r="S53" s="40"/>
      <c r="T53" s="40"/>
      <c r="U53" s="40"/>
      <c r="V53" s="40"/>
      <c r="W53" s="40"/>
    </row>
    <row r="54" spans="1:23" ht="18" customHeight="1">
      <c r="A54" s="52" t="s">
        <v>174</v>
      </c>
      <c r="B54" s="38" t="s">
        <v>132</v>
      </c>
      <c r="C54" s="48" t="s">
        <v>124</v>
      </c>
      <c r="D54" s="48" t="s">
        <v>170</v>
      </c>
      <c r="E54" s="48" t="s">
        <v>391</v>
      </c>
      <c r="F54" s="48" t="s">
        <v>133</v>
      </c>
      <c r="G54" s="48" t="s">
        <v>134</v>
      </c>
      <c r="H54" s="90">
        <v>9505</v>
      </c>
      <c r="I54" s="123">
        <v>4007.3</v>
      </c>
      <c r="J54" s="106">
        <f>SUM(J55:J57)</f>
        <v>3629.4</v>
      </c>
      <c r="K54" s="96">
        <f t="shared" si="0"/>
        <v>0.905697102787413</v>
      </c>
      <c r="L54" s="137">
        <f t="shared" si="3"/>
        <v>0.38184113624408206</v>
      </c>
      <c r="M54" s="39"/>
      <c r="N54" s="39"/>
      <c r="O54" s="39"/>
      <c r="P54" s="40"/>
      <c r="Q54" s="40"/>
      <c r="R54" s="40"/>
      <c r="S54" s="40"/>
      <c r="T54" s="40"/>
      <c r="U54" s="40"/>
      <c r="V54" s="40"/>
      <c r="W54" s="40"/>
    </row>
    <row r="55" spans="1:23" ht="17.25" customHeight="1">
      <c r="A55" s="52" t="s">
        <v>175</v>
      </c>
      <c r="B55" s="38" t="s">
        <v>136</v>
      </c>
      <c r="C55" s="48" t="s">
        <v>124</v>
      </c>
      <c r="D55" s="48" t="s">
        <v>170</v>
      </c>
      <c r="E55" s="48" t="s">
        <v>391</v>
      </c>
      <c r="F55" s="48" t="s">
        <v>133</v>
      </c>
      <c r="G55" s="48" t="s">
        <v>137</v>
      </c>
      <c r="H55" s="90">
        <v>7305.1</v>
      </c>
      <c r="I55" s="123">
        <v>3168.2</v>
      </c>
      <c r="J55" s="90">
        <f>2361+600</f>
        <v>2961</v>
      </c>
      <c r="K55" s="96">
        <f t="shared" si="0"/>
        <v>0.934600088378259</v>
      </c>
      <c r="L55" s="137">
        <f t="shared" si="3"/>
        <v>0.4053332603249784</v>
      </c>
      <c r="M55" s="39"/>
      <c r="N55" s="39"/>
      <c r="O55" s="39"/>
      <c r="P55" s="40"/>
      <c r="Q55" s="40"/>
      <c r="R55" s="40"/>
      <c r="S55" s="40"/>
      <c r="T55" s="40"/>
      <c r="U55" s="40"/>
      <c r="V55" s="40"/>
      <c r="W55" s="40"/>
    </row>
    <row r="56" spans="1:23" ht="16.5" customHeight="1">
      <c r="A56" s="52" t="s">
        <v>176</v>
      </c>
      <c r="B56" s="38" t="s">
        <v>139</v>
      </c>
      <c r="C56" s="48" t="s">
        <v>124</v>
      </c>
      <c r="D56" s="48" t="s">
        <v>170</v>
      </c>
      <c r="E56" s="48" t="s">
        <v>391</v>
      </c>
      <c r="F56" s="48" t="s">
        <v>377</v>
      </c>
      <c r="G56" s="48" t="s">
        <v>140</v>
      </c>
      <c r="H56" s="90">
        <v>2198.7</v>
      </c>
      <c r="I56" s="123">
        <v>838.5</v>
      </c>
      <c r="J56" s="90">
        <v>667.8</v>
      </c>
      <c r="K56" s="96">
        <f t="shared" si="0"/>
        <v>0.796422182468694</v>
      </c>
      <c r="L56" s="137">
        <f t="shared" si="3"/>
        <v>0.3037249283667622</v>
      </c>
      <c r="M56" s="39"/>
      <c r="N56" s="39"/>
      <c r="O56" s="39"/>
      <c r="P56" s="40"/>
      <c r="Q56" s="40"/>
      <c r="R56" s="40"/>
      <c r="S56" s="40"/>
      <c r="T56" s="40"/>
      <c r="U56" s="40"/>
      <c r="V56" s="40"/>
      <c r="W56" s="40"/>
    </row>
    <row r="57" spans="1:23" ht="15" customHeight="1">
      <c r="A57" s="52" t="s">
        <v>274</v>
      </c>
      <c r="B57" s="38" t="s">
        <v>243</v>
      </c>
      <c r="C57" s="48" t="s">
        <v>124</v>
      </c>
      <c r="D57" s="48" t="s">
        <v>170</v>
      </c>
      <c r="E57" s="48" t="s">
        <v>391</v>
      </c>
      <c r="F57" s="48" t="s">
        <v>265</v>
      </c>
      <c r="G57" s="48" t="s">
        <v>244</v>
      </c>
      <c r="H57" s="90">
        <v>1.2</v>
      </c>
      <c r="I57" s="123">
        <v>0.6</v>
      </c>
      <c r="J57" s="90">
        <v>0.6</v>
      </c>
      <c r="K57" s="96">
        <f t="shared" si="0"/>
        <v>1</v>
      </c>
      <c r="L57" s="137">
        <f t="shared" si="3"/>
        <v>0.5</v>
      </c>
      <c r="M57" s="37"/>
      <c r="N57" s="37"/>
      <c r="O57" s="37"/>
      <c r="P57" s="40"/>
      <c r="Q57" s="40"/>
      <c r="R57" s="40"/>
      <c r="S57" s="40"/>
      <c r="T57" s="40"/>
      <c r="U57" s="40"/>
      <c r="V57" s="40"/>
      <c r="W57" s="40"/>
    </row>
    <row r="58" spans="1:23" ht="15.75" customHeight="1">
      <c r="A58" s="52" t="s">
        <v>275</v>
      </c>
      <c r="B58" s="38" t="s">
        <v>144</v>
      </c>
      <c r="C58" s="48" t="s">
        <v>124</v>
      </c>
      <c r="D58" s="48" t="s">
        <v>170</v>
      </c>
      <c r="E58" s="48" t="s">
        <v>391</v>
      </c>
      <c r="F58" s="48" t="s">
        <v>177</v>
      </c>
      <c r="G58" s="48" t="s">
        <v>145</v>
      </c>
      <c r="H58" s="90">
        <v>1722.5000000000002</v>
      </c>
      <c r="I58" s="123">
        <v>1002.7</v>
      </c>
      <c r="J58" s="106">
        <f>SUM(J59:J66)</f>
        <v>828.9</v>
      </c>
      <c r="K58" s="96">
        <f t="shared" si="0"/>
        <v>0.8266679964096938</v>
      </c>
      <c r="L58" s="137">
        <f t="shared" si="3"/>
        <v>0.4812191582002902</v>
      </c>
      <c r="M58" s="39"/>
      <c r="N58" s="39"/>
      <c r="O58" s="39"/>
      <c r="P58" s="40"/>
      <c r="Q58" s="40"/>
      <c r="R58" s="40"/>
      <c r="S58" s="40"/>
      <c r="T58" s="40"/>
      <c r="U58" s="40"/>
      <c r="V58" s="40"/>
      <c r="W58" s="40"/>
    </row>
    <row r="59" spans="1:23" ht="17.25" customHeight="1">
      <c r="A59" s="52" t="s">
        <v>276</v>
      </c>
      <c r="B59" s="38" t="s">
        <v>153</v>
      </c>
      <c r="C59" s="48" t="s">
        <v>124</v>
      </c>
      <c r="D59" s="48" t="s">
        <v>170</v>
      </c>
      <c r="E59" s="48" t="s">
        <v>391</v>
      </c>
      <c r="F59" s="48" t="s">
        <v>154</v>
      </c>
      <c r="G59" s="48" t="s">
        <v>155</v>
      </c>
      <c r="H59" s="90">
        <v>196.89999999999998</v>
      </c>
      <c r="I59" s="123">
        <v>90.2</v>
      </c>
      <c r="J59" s="90">
        <v>93</v>
      </c>
      <c r="K59" s="96">
        <f t="shared" si="0"/>
        <v>1.0310421286031042</v>
      </c>
      <c r="L59" s="137">
        <f t="shared" si="3"/>
        <v>0.47232097511427124</v>
      </c>
      <c r="M59" s="39"/>
      <c r="N59" s="39"/>
      <c r="O59" s="39"/>
      <c r="P59" s="40"/>
      <c r="Q59" s="40"/>
      <c r="R59" s="40"/>
      <c r="S59" s="40"/>
      <c r="T59" s="40"/>
      <c r="U59" s="40"/>
      <c r="V59" s="40"/>
      <c r="W59" s="40"/>
    </row>
    <row r="60" spans="1:23" ht="18" customHeight="1">
      <c r="A60" s="52" t="s">
        <v>277</v>
      </c>
      <c r="B60" s="38" t="s">
        <v>153</v>
      </c>
      <c r="C60" s="48" t="s">
        <v>124</v>
      </c>
      <c r="D60" s="48" t="s">
        <v>170</v>
      </c>
      <c r="E60" s="48" t="s">
        <v>391</v>
      </c>
      <c r="F60" s="48" t="s">
        <v>157</v>
      </c>
      <c r="G60" s="48" t="s">
        <v>155</v>
      </c>
      <c r="H60" s="90">
        <v>15.600000000000001</v>
      </c>
      <c r="I60" s="123">
        <v>5.9</v>
      </c>
      <c r="J60" s="90">
        <v>5.1</v>
      </c>
      <c r="K60" s="96">
        <f t="shared" si="0"/>
        <v>0.8644067796610169</v>
      </c>
      <c r="L60" s="137">
        <f t="shared" si="3"/>
        <v>0.32692307692307687</v>
      </c>
      <c r="M60" s="39"/>
      <c r="N60" s="39"/>
      <c r="O60" s="39"/>
      <c r="P60" s="40"/>
      <c r="Q60" s="40"/>
      <c r="R60" s="40"/>
      <c r="S60" s="40"/>
      <c r="T60" s="40"/>
      <c r="U60" s="40"/>
      <c r="V60" s="40"/>
      <c r="W60" s="40"/>
    </row>
    <row r="61" spans="1:23" ht="18.75" customHeight="1">
      <c r="A61" s="52" t="s">
        <v>278</v>
      </c>
      <c r="B61" s="38" t="s">
        <v>178</v>
      </c>
      <c r="C61" s="48" t="s">
        <v>124</v>
      </c>
      <c r="D61" s="48" t="s">
        <v>170</v>
      </c>
      <c r="E61" s="48" t="s">
        <v>391</v>
      </c>
      <c r="F61" s="48" t="s">
        <v>157</v>
      </c>
      <c r="G61" s="48" t="s">
        <v>179</v>
      </c>
      <c r="H61" s="90">
        <v>31.5</v>
      </c>
      <c r="I61" s="123">
        <v>16.1</v>
      </c>
      <c r="J61" s="90">
        <v>13.5</v>
      </c>
      <c r="K61" s="96">
        <f t="shared" si="0"/>
        <v>0.8385093167701863</v>
      </c>
      <c r="L61" s="137">
        <f t="shared" si="3"/>
        <v>0.42857142857142855</v>
      </c>
      <c r="M61" s="39"/>
      <c r="N61" s="39"/>
      <c r="O61" s="39"/>
      <c r="P61" s="40"/>
      <c r="Q61" s="40"/>
      <c r="R61" s="40"/>
      <c r="S61" s="40"/>
      <c r="T61" s="40"/>
      <c r="U61" s="40"/>
      <c r="V61" s="40"/>
      <c r="W61" s="40"/>
    </row>
    <row r="62" spans="1:23" ht="15" customHeight="1">
      <c r="A62" s="52" t="s">
        <v>279</v>
      </c>
      <c r="B62" s="38" t="s">
        <v>180</v>
      </c>
      <c r="C62" s="48" t="s">
        <v>124</v>
      </c>
      <c r="D62" s="48" t="s">
        <v>170</v>
      </c>
      <c r="E62" s="48" t="s">
        <v>391</v>
      </c>
      <c r="F62" s="48" t="s">
        <v>157</v>
      </c>
      <c r="G62" s="48" t="s">
        <v>181</v>
      </c>
      <c r="H62" s="90">
        <v>410.2</v>
      </c>
      <c r="I62" s="123">
        <v>233.7</v>
      </c>
      <c r="J62" s="90">
        <v>130.6</v>
      </c>
      <c r="K62" s="96">
        <f t="shared" si="0"/>
        <v>0.5588361146769363</v>
      </c>
      <c r="L62" s="137">
        <f t="shared" si="3"/>
        <v>0.31838127742564604</v>
      </c>
      <c r="M62" s="39"/>
      <c r="N62" s="39"/>
      <c r="O62" s="39"/>
      <c r="P62" s="40"/>
      <c r="Q62" s="40"/>
      <c r="R62" s="40"/>
      <c r="S62" s="40"/>
      <c r="T62" s="40"/>
      <c r="U62" s="40"/>
      <c r="V62" s="40"/>
      <c r="W62" s="40"/>
    </row>
    <row r="63" spans="1:23" ht="16.5" customHeight="1">
      <c r="A63" s="52" t="s">
        <v>280</v>
      </c>
      <c r="B63" s="38" t="s">
        <v>156</v>
      </c>
      <c r="C63" s="48" t="s">
        <v>124</v>
      </c>
      <c r="D63" s="48" t="s">
        <v>170</v>
      </c>
      <c r="E63" s="48" t="s">
        <v>391</v>
      </c>
      <c r="F63" s="48" t="s">
        <v>154</v>
      </c>
      <c r="G63" s="48" t="s">
        <v>158</v>
      </c>
      <c r="H63" s="90">
        <v>142.4</v>
      </c>
      <c r="I63" s="123">
        <v>71.2</v>
      </c>
      <c r="J63" s="90">
        <v>35</v>
      </c>
      <c r="K63" s="96">
        <f t="shared" si="0"/>
        <v>0.49157303370786515</v>
      </c>
      <c r="L63" s="137">
        <f t="shared" si="3"/>
        <v>0.24578651685393257</v>
      </c>
      <c r="M63" s="39"/>
      <c r="N63" s="39"/>
      <c r="O63" s="39"/>
      <c r="P63" s="40"/>
      <c r="Q63" s="40"/>
      <c r="R63" s="40"/>
      <c r="S63" s="40"/>
      <c r="T63" s="40"/>
      <c r="U63" s="40"/>
      <c r="V63" s="40"/>
      <c r="W63" s="40"/>
    </row>
    <row r="64" spans="1:23" ht="16.5" customHeight="1">
      <c r="A64" s="52" t="s">
        <v>281</v>
      </c>
      <c r="B64" s="38" t="s">
        <v>156</v>
      </c>
      <c r="C64" s="48" t="s">
        <v>124</v>
      </c>
      <c r="D64" s="48" t="s">
        <v>170</v>
      </c>
      <c r="E64" s="48" t="s">
        <v>391</v>
      </c>
      <c r="F64" s="48" t="s">
        <v>157</v>
      </c>
      <c r="G64" s="48" t="s">
        <v>158</v>
      </c>
      <c r="H64" s="90">
        <v>303.1</v>
      </c>
      <c r="I64" s="123">
        <v>176.5</v>
      </c>
      <c r="J64" s="90">
        <v>150</v>
      </c>
      <c r="K64" s="96">
        <f t="shared" si="0"/>
        <v>0.8498583569405099</v>
      </c>
      <c r="L64" s="137">
        <f t="shared" si="3"/>
        <v>0.49488617617947867</v>
      </c>
      <c r="M64" s="39"/>
      <c r="N64" s="39"/>
      <c r="O64" s="39"/>
      <c r="P64" s="40"/>
      <c r="Q64" s="40"/>
      <c r="R64" s="40"/>
      <c r="S64" s="40"/>
      <c r="T64" s="40"/>
      <c r="U64" s="40"/>
      <c r="V64" s="40"/>
      <c r="W64" s="40"/>
    </row>
    <row r="65" spans="1:23" ht="15.75" customHeight="1">
      <c r="A65" s="52" t="s">
        <v>282</v>
      </c>
      <c r="B65" s="38" t="s">
        <v>159</v>
      </c>
      <c r="C65" s="48" t="s">
        <v>124</v>
      </c>
      <c r="D65" s="48" t="s">
        <v>170</v>
      </c>
      <c r="E65" s="48" t="s">
        <v>391</v>
      </c>
      <c r="F65" s="48" t="s">
        <v>154</v>
      </c>
      <c r="G65" s="48" t="s">
        <v>148</v>
      </c>
      <c r="H65" s="90">
        <v>184.10000000000002</v>
      </c>
      <c r="I65" s="123">
        <v>70.4</v>
      </c>
      <c r="J65" s="90">
        <v>63</v>
      </c>
      <c r="K65" s="96">
        <f t="shared" si="0"/>
        <v>0.8948863636363635</v>
      </c>
      <c r="L65" s="137">
        <f t="shared" si="3"/>
        <v>0.34220532319391633</v>
      </c>
      <c r="M65" s="39"/>
      <c r="N65" s="39"/>
      <c r="O65" s="39"/>
      <c r="P65" s="40"/>
      <c r="Q65" s="40"/>
      <c r="R65" s="40"/>
      <c r="S65" s="40"/>
      <c r="T65" s="40"/>
      <c r="U65" s="40"/>
      <c r="V65" s="40"/>
      <c r="W65" s="40"/>
    </row>
    <row r="66" spans="1:23" ht="18" customHeight="1">
      <c r="A66" s="52" t="s">
        <v>283</v>
      </c>
      <c r="B66" s="38" t="s">
        <v>159</v>
      </c>
      <c r="C66" s="48" t="s">
        <v>124</v>
      </c>
      <c r="D66" s="48" t="s">
        <v>170</v>
      </c>
      <c r="E66" s="48" t="s">
        <v>391</v>
      </c>
      <c r="F66" s="48" t="s">
        <v>157</v>
      </c>
      <c r="G66" s="48" t="s">
        <v>148</v>
      </c>
      <c r="H66" s="90">
        <v>438.7</v>
      </c>
      <c r="I66" s="123">
        <v>338.7</v>
      </c>
      <c r="J66" s="90">
        <v>338.7</v>
      </c>
      <c r="K66" s="96">
        <f t="shared" si="0"/>
        <v>1</v>
      </c>
      <c r="L66" s="137">
        <f t="shared" si="3"/>
        <v>0.7720537953043082</v>
      </c>
      <c r="M66" s="49"/>
      <c r="N66" s="50"/>
      <c r="O66" s="51"/>
      <c r="P66" s="51"/>
      <c r="Q66" s="51"/>
      <c r="R66" s="51"/>
      <c r="S66" s="40"/>
      <c r="T66" s="40"/>
      <c r="U66" s="40"/>
      <c r="V66" s="40"/>
      <c r="W66" s="40"/>
    </row>
    <row r="67" spans="1:23" ht="17.25" customHeight="1">
      <c r="A67" s="52" t="s">
        <v>284</v>
      </c>
      <c r="B67" s="38" t="s">
        <v>163</v>
      </c>
      <c r="C67" s="48" t="s">
        <v>124</v>
      </c>
      <c r="D67" s="48" t="s">
        <v>170</v>
      </c>
      <c r="E67" s="48" t="s">
        <v>391</v>
      </c>
      <c r="F67" s="48" t="s">
        <v>177</v>
      </c>
      <c r="G67" s="48" t="s">
        <v>13</v>
      </c>
      <c r="H67" s="90">
        <v>717.8</v>
      </c>
      <c r="I67" s="123">
        <v>642.7</v>
      </c>
      <c r="J67" s="90">
        <f>SUM(J68:J71)</f>
        <v>607.8</v>
      </c>
      <c r="K67" s="96">
        <f t="shared" si="0"/>
        <v>0.9456978372491052</v>
      </c>
      <c r="L67" s="137">
        <f t="shared" si="3"/>
        <v>0.8467539704653106</v>
      </c>
      <c r="M67" s="49"/>
      <c r="N67" s="50"/>
      <c r="O67" s="51"/>
      <c r="P67" s="51"/>
      <c r="Q67" s="51"/>
      <c r="R67" s="51"/>
      <c r="S67" s="40"/>
      <c r="T67" s="40"/>
      <c r="U67" s="40"/>
      <c r="V67" s="40"/>
      <c r="W67" s="40"/>
    </row>
    <row r="68" spans="1:23" ht="20.25" customHeight="1">
      <c r="A68" s="52" t="s">
        <v>392</v>
      </c>
      <c r="B68" s="38" t="s">
        <v>164</v>
      </c>
      <c r="C68" s="48" t="s">
        <v>124</v>
      </c>
      <c r="D68" s="48" t="s">
        <v>170</v>
      </c>
      <c r="E68" s="48" t="s">
        <v>391</v>
      </c>
      <c r="F68" s="48" t="s">
        <v>154</v>
      </c>
      <c r="G68" s="48" t="s">
        <v>165</v>
      </c>
      <c r="H68" s="90">
        <v>335.3</v>
      </c>
      <c r="I68" s="123">
        <v>335.3</v>
      </c>
      <c r="J68" s="90">
        <v>335.2</v>
      </c>
      <c r="K68" s="96">
        <f t="shared" si="0"/>
        <v>0.9997017596182523</v>
      </c>
      <c r="L68" s="137">
        <f t="shared" si="3"/>
        <v>0.9997017596182523</v>
      </c>
      <c r="M68" s="49"/>
      <c r="N68" s="50"/>
      <c r="O68" s="51"/>
      <c r="P68" s="51"/>
      <c r="Q68" s="51"/>
      <c r="R68" s="51"/>
      <c r="S68" s="40"/>
      <c r="T68" s="40"/>
      <c r="U68" s="40"/>
      <c r="V68" s="40"/>
      <c r="W68" s="40"/>
    </row>
    <row r="69" spans="1:23" ht="16.5" customHeight="1">
      <c r="A69" s="52" t="s">
        <v>393</v>
      </c>
      <c r="B69" s="38" t="s">
        <v>164</v>
      </c>
      <c r="C69" s="48" t="s">
        <v>124</v>
      </c>
      <c r="D69" s="48" t="s">
        <v>170</v>
      </c>
      <c r="E69" s="48" t="s">
        <v>391</v>
      </c>
      <c r="F69" s="48" t="s">
        <v>157</v>
      </c>
      <c r="G69" s="48" t="s">
        <v>165</v>
      </c>
      <c r="H69" s="90">
        <v>88.6</v>
      </c>
      <c r="I69" s="123">
        <v>88.6</v>
      </c>
      <c r="J69" s="90">
        <v>88.6</v>
      </c>
      <c r="K69" s="96">
        <f t="shared" si="0"/>
        <v>1</v>
      </c>
      <c r="L69" s="137">
        <f t="shared" si="3"/>
        <v>1</v>
      </c>
      <c r="M69" s="39"/>
      <c r="N69" s="39"/>
      <c r="O69" s="39"/>
      <c r="P69" s="40"/>
      <c r="Q69" s="40"/>
      <c r="R69" s="40"/>
      <c r="S69" s="40"/>
      <c r="T69" s="40"/>
      <c r="U69" s="40"/>
      <c r="V69" s="40"/>
      <c r="W69" s="40"/>
    </row>
    <row r="70" spans="1:23" ht="24" customHeight="1">
      <c r="A70" s="52" t="s">
        <v>394</v>
      </c>
      <c r="B70" s="38" t="s">
        <v>166</v>
      </c>
      <c r="C70" s="48" t="s">
        <v>124</v>
      </c>
      <c r="D70" s="48" t="s">
        <v>170</v>
      </c>
      <c r="E70" s="48" t="s">
        <v>391</v>
      </c>
      <c r="F70" s="48" t="s">
        <v>154</v>
      </c>
      <c r="G70" s="48" t="s">
        <v>167</v>
      </c>
      <c r="H70" s="90">
        <v>203.7</v>
      </c>
      <c r="I70" s="123">
        <v>158.7</v>
      </c>
      <c r="J70" s="90">
        <v>130</v>
      </c>
      <c r="K70" s="96">
        <f t="shared" si="0"/>
        <v>0.8191556395715186</v>
      </c>
      <c r="L70" s="137">
        <f t="shared" si="3"/>
        <v>0.6381934216985764</v>
      </c>
      <c r="M70" s="39"/>
      <c r="N70" s="39"/>
      <c r="O70" s="39"/>
      <c r="P70" s="40"/>
      <c r="Q70" s="40"/>
      <c r="R70" s="40"/>
      <c r="S70" s="40"/>
      <c r="T70" s="40"/>
      <c r="U70" s="40"/>
      <c r="V70" s="40"/>
      <c r="W70" s="40"/>
    </row>
    <row r="71" spans="1:23" ht="17.25" customHeight="1">
      <c r="A71" s="52" t="s">
        <v>395</v>
      </c>
      <c r="B71" s="38" t="s">
        <v>166</v>
      </c>
      <c r="C71" s="48" t="s">
        <v>124</v>
      </c>
      <c r="D71" s="48" t="s">
        <v>170</v>
      </c>
      <c r="E71" s="48" t="s">
        <v>391</v>
      </c>
      <c r="F71" s="48" t="s">
        <v>157</v>
      </c>
      <c r="G71" s="48" t="s">
        <v>167</v>
      </c>
      <c r="H71" s="90">
        <v>90.2</v>
      </c>
      <c r="I71" s="123">
        <v>60.1</v>
      </c>
      <c r="J71" s="90">
        <v>54</v>
      </c>
      <c r="K71" s="96">
        <f t="shared" si="0"/>
        <v>0.8985024958402662</v>
      </c>
      <c r="L71" s="137">
        <f t="shared" si="3"/>
        <v>0.5986696230598669</v>
      </c>
      <c r="M71" s="39"/>
      <c r="N71" s="39"/>
      <c r="O71" s="39"/>
      <c r="P71" s="40"/>
      <c r="Q71" s="40"/>
      <c r="R71" s="40"/>
      <c r="S71" s="40"/>
      <c r="T71" s="40"/>
      <c r="U71" s="40"/>
      <c r="V71" s="40"/>
      <c r="W71" s="40"/>
    </row>
    <row r="72" spans="1:23" ht="12.75" customHeight="1">
      <c r="A72" s="52" t="s">
        <v>285</v>
      </c>
      <c r="B72" s="38" t="s">
        <v>160</v>
      </c>
      <c r="C72" s="48" t="s">
        <v>124</v>
      </c>
      <c r="D72" s="48" t="s">
        <v>170</v>
      </c>
      <c r="E72" s="48" t="s">
        <v>391</v>
      </c>
      <c r="F72" s="48" t="s">
        <v>182</v>
      </c>
      <c r="G72" s="48" t="s">
        <v>162</v>
      </c>
      <c r="H72" s="90">
        <v>72</v>
      </c>
      <c r="I72" s="123">
        <v>18</v>
      </c>
      <c r="J72" s="90">
        <v>13.7</v>
      </c>
      <c r="K72" s="96">
        <f t="shared" si="0"/>
        <v>0.7611111111111111</v>
      </c>
      <c r="L72" s="137">
        <f t="shared" si="3"/>
        <v>0.19027777777777777</v>
      </c>
      <c r="M72" s="39"/>
      <c r="N72" s="39"/>
      <c r="O72" s="39"/>
      <c r="P72" s="40"/>
      <c r="Q72" s="40"/>
      <c r="R72" s="40"/>
      <c r="S72" s="40"/>
      <c r="T72" s="40"/>
      <c r="U72" s="40"/>
      <c r="V72" s="40"/>
      <c r="W72" s="40"/>
    </row>
    <row r="73" spans="1:23" ht="19.5" customHeight="1">
      <c r="A73" s="52" t="s">
        <v>396</v>
      </c>
      <c r="B73" s="38" t="s">
        <v>160</v>
      </c>
      <c r="C73" s="48" t="s">
        <v>124</v>
      </c>
      <c r="D73" s="48" t="s">
        <v>170</v>
      </c>
      <c r="E73" s="48" t="s">
        <v>391</v>
      </c>
      <c r="F73" s="48" t="s">
        <v>161</v>
      </c>
      <c r="G73" s="48" t="s">
        <v>162</v>
      </c>
      <c r="H73" s="90">
        <v>10</v>
      </c>
      <c r="I73" s="123">
        <v>2.2</v>
      </c>
      <c r="J73" s="90">
        <v>2.1</v>
      </c>
      <c r="K73" s="96">
        <f t="shared" si="0"/>
        <v>0.9545454545454545</v>
      </c>
      <c r="L73" s="137">
        <f aca="true" t="shared" si="4" ref="L73:L104">J73/H73</f>
        <v>0.21000000000000002</v>
      </c>
      <c r="M73" s="39"/>
      <c r="N73" s="39"/>
      <c r="O73" s="39"/>
      <c r="P73" s="40"/>
      <c r="Q73" s="40"/>
      <c r="R73" s="40"/>
      <c r="S73" s="40"/>
      <c r="T73" s="40"/>
      <c r="U73" s="40"/>
      <c r="V73" s="40"/>
      <c r="W73" s="40"/>
    </row>
    <row r="74" spans="1:23" ht="43.5" customHeight="1">
      <c r="A74" s="98" t="s">
        <v>183</v>
      </c>
      <c r="B74" s="53" t="s">
        <v>184</v>
      </c>
      <c r="C74" s="61"/>
      <c r="D74" s="61" t="s">
        <v>170</v>
      </c>
      <c r="E74" s="61" t="s">
        <v>397</v>
      </c>
      <c r="F74" s="48"/>
      <c r="G74" s="99"/>
      <c r="H74" s="91">
        <v>6</v>
      </c>
      <c r="I74" s="127">
        <v>0</v>
      </c>
      <c r="J74" s="91">
        <f>J75</f>
        <v>0</v>
      </c>
      <c r="K74" s="97">
        <v>0</v>
      </c>
      <c r="L74" s="136">
        <f t="shared" si="4"/>
        <v>0</v>
      </c>
      <c r="M74" s="37"/>
      <c r="N74" s="37"/>
      <c r="O74" s="37"/>
      <c r="P74" s="40"/>
      <c r="Q74" s="40"/>
      <c r="R74" s="40"/>
      <c r="S74" s="40"/>
      <c r="T74" s="40"/>
      <c r="U74" s="40"/>
      <c r="V74" s="40"/>
      <c r="W74" s="40"/>
    </row>
    <row r="75" spans="1:23" s="31" customFormat="1" ht="15" customHeight="1">
      <c r="A75" s="52" t="s">
        <v>185</v>
      </c>
      <c r="B75" s="38" t="s">
        <v>163</v>
      </c>
      <c r="C75" s="48" t="s">
        <v>124</v>
      </c>
      <c r="D75" s="48" t="s">
        <v>170</v>
      </c>
      <c r="E75" s="48" t="s">
        <v>397</v>
      </c>
      <c r="F75" s="48" t="s">
        <v>286</v>
      </c>
      <c r="G75" s="48" t="s">
        <v>13</v>
      </c>
      <c r="H75" s="90">
        <v>6</v>
      </c>
      <c r="I75" s="123">
        <v>0</v>
      </c>
      <c r="J75" s="90">
        <f>J76</f>
        <v>0</v>
      </c>
      <c r="K75" s="96">
        <v>0</v>
      </c>
      <c r="L75" s="137">
        <f t="shared" si="4"/>
        <v>0</v>
      </c>
      <c r="M75" s="39"/>
      <c r="N75" s="39"/>
      <c r="O75" s="39"/>
      <c r="P75" s="47"/>
      <c r="Q75" s="47"/>
      <c r="R75" s="47"/>
      <c r="S75" s="47"/>
      <c r="T75" s="47"/>
      <c r="U75" s="47"/>
      <c r="V75" s="47"/>
      <c r="W75" s="47"/>
    </row>
    <row r="76" spans="1:23" s="31" customFormat="1" ht="18" customHeight="1">
      <c r="A76" s="52" t="s">
        <v>186</v>
      </c>
      <c r="B76" s="38" t="s">
        <v>166</v>
      </c>
      <c r="C76" s="48" t="s">
        <v>124</v>
      </c>
      <c r="D76" s="48" t="s">
        <v>170</v>
      </c>
      <c r="E76" s="48" t="s">
        <v>397</v>
      </c>
      <c r="F76" s="48" t="s">
        <v>157</v>
      </c>
      <c r="G76" s="48" t="s">
        <v>167</v>
      </c>
      <c r="H76" s="90">
        <v>6</v>
      </c>
      <c r="I76" s="123">
        <v>0</v>
      </c>
      <c r="J76" s="90">
        <v>0</v>
      </c>
      <c r="K76" s="96">
        <v>0</v>
      </c>
      <c r="L76" s="137">
        <f t="shared" si="4"/>
        <v>0</v>
      </c>
      <c r="M76" s="39"/>
      <c r="N76" s="39"/>
      <c r="O76" s="39"/>
      <c r="P76" s="47"/>
      <c r="Q76" s="47"/>
      <c r="R76" s="47"/>
      <c r="S76" s="47"/>
      <c r="T76" s="47"/>
      <c r="U76" s="47"/>
      <c r="V76" s="47"/>
      <c r="W76" s="47"/>
    </row>
    <row r="77" spans="1:23" s="31" customFormat="1" ht="51.75" customHeight="1">
      <c r="A77" s="98" t="s">
        <v>398</v>
      </c>
      <c r="B77" s="53" t="s">
        <v>399</v>
      </c>
      <c r="C77" s="61" t="s">
        <v>124</v>
      </c>
      <c r="D77" s="61" t="s">
        <v>170</v>
      </c>
      <c r="E77" s="61" t="s">
        <v>400</v>
      </c>
      <c r="F77" s="48"/>
      <c r="G77" s="48"/>
      <c r="H77" s="91">
        <v>1558.5</v>
      </c>
      <c r="I77" s="129">
        <v>730.7</v>
      </c>
      <c r="J77" s="91">
        <f>J78+J82+J86</f>
        <v>653.1</v>
      </c>
      <c r="K77" s="97">
        <f t="shared" si="0"/>
        <v>0.8938004653072396</v>
      </c>
      <c r="L77" s="136">
        <f t="shared" si="4"/>
        <v>0.41905678537054863</v>
      </c>
      <c r="M77" s="37"/>
      <c r="N77" s="37"/>
      <c r="O77" s="37"/>
      <c r="P77" s="47"/>
      <c r="Q77" s="47"/>
      <c r="R77" s="47"/>
      <c r="S77" s="47"/>
      <c r="T77" s="47"/>
      <c r="U77" s="47"/>
      <c r="V77" s="47"/>
      <c r="W77" s="47"/>
    </row>
    <row r="78" spans="1:23" s="31" customFormat="1" ht="21" customHeight="1">
      <c r="A78" s="52" t="s">
        <v>401</v>
      </c>
      <c r="B78" s="38" t="s">
        <v>132</v>
      </c>
      <c r="C78" s="48" t="s">
        <v>124</v>
      </c>
      <c r="D78" s="48" t="s">
        <v>170</v>
      </c>
      <c r="E78" s="48" t="s">
        <v>400</v>
      </c>
      <c r="F78" s="48" t="s">
        <v>133</v>
      </c>
      <c r="G78" s="48" t="s">
        <v>134</v>
      </c>
      <c r="H78" s="90">
        <v>1448.7</v>
      </c>
      <c r="I78" s="130">
        <v>677.9</v>
      </c>
      <c r="J78" s="90">
        <f>J79+J80+J81</f>
        <v>609.1</v>
      </c>
      <c r="K78" s="96">
        <f aca="true" t="shared" si="5" ref="K78:K141">J78/I78</f>
        <v>0.8985101047352118</v>
      </c>
      <c r="L78" s="137">
        <f t="shared" si="4"/>
        <v>0.42044591702906053</v>
      </c>
      <c r="M78" s="37"/>
      <c r="N78" s="37"/>
      <c r="O78" s="37"/>
      <c r="P78" s="47"/>
      <c r="Q78" s="47"/>
      <c r="R78" s="47"/>
      <c r="S78" s="47"/>
      <c r="T78" s="47"/>
      <c r="U78" s="47"/>
      <c r="V78" s="47"/>
      <c r="W78" s="47"/>
    </row>
    <row r="79" spans="1:23" s="31" customFormat="1" ht="19.5" customHeight="1">
      <c r="A79" s="52" t="s">
        <v>402</v>
      </c>
      <c r="B79" s="38" t="s">
        <v>136</v>
      </c>
      <c r="C79" s="48" t="s">
        <v>124</v>
      </c>
      <c r="D79" s="48" t="s">
        <v>170</v>
      </c>
      <c r="E79" s="48" t="s">
        <v>400</v>
      </c>
      <c r="F79" s="48" t="s">
        <v>133</v>
      </c>
      <c r="G79" s="48" t="s">
        <v>137</v>
      </c>
      <c r="H79" s="90">
        <v>1112.7</v>
      </c>
      <c r="I79" s="130">
        <v>518.2</v>
      </c>
      <c r="J79" s="90">
        <v>470</v>
      </c>
      <c r="K79" s="96">
        <f t="shared" si="5"/>
        <v>0.9069857197993052</v>
      </c>
      <c r="L79" s="137">
        <f t="shared" si="4"/>
        <v>0.42239597375752674</v>
      </c>
      <c r="M79" s="39"/>
      <c r="N79" s="39"/>
      <c r="O79" s="39"/>
      <c r="P79" s="47"/>
      <c r="Q79" s="47"/>
      <c r="R79" s="47"/>
      <c r="S79" s="47"/>
      <c r="T79" s="47"/>
      <c r="U79" s="47"/>
      <c r="V79" s="47"/>
      <c r="W79" s="47"/>
    </row>
    <row r="80" spans="1:23" s="31" customFormat="1" ht="16.5" customHeight="1">
      <c r="A80" s="52" t="s">
        <v>403</v>
      </c>
      <c r="B80" s="38" t="s">
        <v>243</v>
      </c>
      <c r="C80" s="48" t="s">
        <v>124</v>
      </c>
      <c r="D80" s="48" t="s">
        <v>170</v>
      </c>
      <c r="E80" s="48" t="s">
        <v>400</v>
      </c>
      <c r="F80" s="48" t="s">
        <v>265</v>
      </c>
      <c r="G80" s="48" t="s">
        <v>244</v>
      </c>
      <c r="H80" s="90">
        <v>0.1</v>
      </c>
      <c r="I80" s="130">
        <v>0.1</v>
      </c>
      <c r="J80" s="90">
        <v>0.1</v>
      </c>
      <c r="K80" s="96">
        <f t="shared" si="5"/>
        <v>1</v>
      </c>
      <c r="L80" s="137">
        <f t="shared" si="4"/>
        <v>1</v>
      </c>
      <c r="M80" s="39"/>
      <c r="N80" s="39"/>
      <c r="O80" s="39"/>
      <c r="P80" s="47"/>
      <c r="Q80" s="47"/>
      <c r="R80" s="47"/>
      <c r="S80" s="47"/>
      <c r="T80" s="47"/>
      <c r="U80" s="47"/>
      <c r="V80" s="47"/>
      <c r="W80" s="47"/>
    </row>
    <row r="81" spans="1:23" s="31" customFormat="1" ht="17.25" customHeight="1">
      <c r="A81" s="52" t="s">
        <v>404</v>
      </c>
      <c r="B81" s="38" t="s">
        <v>139</v>
      </c>
      <c r="C81" s="48" t="s">
        <v>124</v>
      </c>
      <c r="D81" s="48" t="s">
        <v>170</v>
      </c>
      <c r="E81" s="48" t="s">
        <v>400</v>
      </c>
      <c r="F81" s="48" t="s">
        <v>377</v>
      </c>
      <c r="G81" s="48" t="s">
        <v>140</v>
      </c>
      <c r="H81" s="90">
        <v>335.90000000000003</v>
      </c>
      <c r="I81" s="130">
        <v>159.6</v>
      </c>
      <c r="J81" s="90">
        <v>139</v>
      </c>
      <c r="K81" s="96">
        <f t="shared" si="5"/>
        <v>0.8709273182957393</v>
      </c>
      <c r="L81" s="137">
        <f t="shared" si="4"/>
        <v>0.41381363501041973</v>
      </c>
      <c r="M81" s="39"/>
      <c r="N81" s="39"/>
      <c r="O81" s="39"/>
      <c r="P81" s="47"/>
      <c r="Q81" s="47"/>
      <c r="R81" s="47"/>
      <c r="S81" s="47"/>
      <c r="T81" s="47"/>
      <c r="U81" s="47"/>
      <c r="V81" s="47"/>
      <c r="W81" s="47"/>
    </row>
    <row r="82" spans="1:23" ht="17.25" customHeight="1">
      <c r="A82" s="52" t="s">
        <v>405</v>
      </c>
      <c r="B82" s="38" t="s">
        <v>144</v>
      </c>
      <c r="C82" s="48" t="s">
        <v>124</v>
      </c>
      <c r="D82" s="48" t="s">
        <v>170</v>
      </c>
      <c r="E82" s="48" t="s">
        <v>400</v>
      </c>
      <c r="F82" s="48" t="s">
        <v>157</v>
      </c>
      <c r="G82" s="48" t="s">
        <v>145</v>
      </c>
      <c r="H82" s="90">
        <v>102.8</v>
      </c>
      <c r="I82" s="130">
        <v>52.8</v>
      </c>
      <c r="J82" s="90">
        <f>SUM(J83:J85)</f>
        <v>44</v>
      </c>
      <c r="K82" s="96">
        <f t="shared" si="5"/>
        <v>0.8333333333333334</v>
      </c>
      <c r="L82" s="137">
        <f t="shared" si="4"/>
        <v>0.42801556420233466</v>
      </c>
      <c r="M82" s="37"/>
      <c r="N82" s="37"/>
      <c r="O82" s="37"/>
      <c r="P82" s="40"/>
      <c r="Q82" s="40"/>
      <c r="R82" s="40"/>
      <c r="S82" s="40"/>
      <c r="T82" s="40"/>
      <c r="U82" s="40"/>
      <c r="V82" s="40"/>
      <c r="W82" s="40"/>
    </row>
    <row r="83" spans="1:23" ht="18.75" customHeight="1">
      <c r="A83" s="52" t="s">
        <v>406</v>
      </c>
      <c r="B83" s="38" t="s">
        <v>178</v>
      </c>
      <c r="C83" s="48" t="s">
        <v>124</v>
      </c>
      <c r="D83" s="48" t="s">
        <v>170</v>
      </c>
      <c r="E83" s="48" t="s">
        <v>400</v>
      </c>
      <c r="F83" s="48" t="s">
        <v>157</v>
      </c>
      <c r="G83" s="48" t="s">
        <v>179</v>
      </c>
      <c r="H83" s="90">
        <v>30.499999999999996</v>
      </c>
      <c r="I83" s="130">
        <v>16.2</v>
      </c>
      <c r="J83" s="90">
        <v>13.5</v>
      </c>
      <c r="K83" s="96">
        <f t="shared" si="5"/>
        <v>0.8333333333333334</v>
      </c>
      <c r="L83" s="137">
        <f t="shared" si="4"/>
        <v>0.4426229508196722</v>
      </c>
      <c r="M83" s="37"/>
      <c r="N83" s="37"/>
      <c r="O83" s="37"/>
      <c r="P83" s="40"/>
      <c r="Q83" s="40"/>
      <c r="R83" s="40"/>
      <c r="S83" s="40"/>
      <c r="T83" s="40"/>
      <c r="U83" s="40"/>
      <c r="V83" s="40"/>
      <c r="W83" s="40"/>
    </row>
    <row r="84" spans="1:23" ht="21.75" customHeight="1">
      <c r="A84" s="52" t="s">
        <v>407</v>
      </c>
      <c r="B84" s="38" t="s">
        <v>156</v>
      </c>
      <c r="C84" s="48" t="s">
        <v>124</v>
      </c>
      <c r="D84" s="48" t="s">
        <v>170</v>
      </c>
      <c r="E84" s="48" t="s">
        <v>400</v>
      </c>
      <c r="F84" s="48" t="s">
        <v>154</v>
      </c>
      <c r="G84" s="48" t="s">
        <v>158</v>
      </c>
      <c r="H84" s="90">
        <v>20</v>
      </c>
      <c r="I84" s="130">
        <v>6.6</v>
      </c>
      <c r="J84" s="90">
        <v>5.5</v>
      </c>
      <c r="K84" s="96">
        <f t="shared" si="5"/>
        <v>0.8333333333333334</v>
      </c>
      <c r="L84" s="137">
        <f t="shared" si="4"/>
        <v>0.275</v>
      </c>
      <c r="M84" s="37"/>
      <c r="N84" s="37"/>
      <c r="O84" s="37"/>
      <c r="P84" s="40"/>
      <c r="Q84" s="40"/>
      <c r="R84" s="40"/>
      <c r="S84" s="40"/>
      <c r="T84" s="40"/>
      <c r="U84" s="40"/>
      <c r="V84" s="40"/>
      <c r="W84" s="40"/>
    </row>
    <row r="85" spans="1:23" ht="20.25" customHeight="1">
      <c r="A85" s="52" t="s">
        <v>408</v>
      </c>
      <c r="B85" s="38" t="s">
        <v>159</v>
      </c>
      <c r="C85" s="48" t="s">
        <v>124</v>
      </c>
      <c r="D85" s="48" t="s">
        <v>170</v>
      </c>
      <c r="E85" s="48" t="s">
        <v>400</v>
      </c>
      <c r="F85" s="48" t="s">
        <v>157</v>
      </c>
      <c r="G85" s="48" t="s">
        <v>148</v>
      </c>
      <c r="H85" s="90">
        <v>52.3</v>
      </c>
      <c r="I85" s="130">
        <v>30</v>
      </c>
      <c r="J85" s="90">
        <v>25</v>
      </c>
      <c r="K85" s="96">
        <f t="shared" si="5"/>
        <v>0.8333333333333334</v>
      </c>
      <c r="L85" s="137">
        <f t="shared" si="4"/>
        <v>0.47801147227533464</v>
      </c>
      <c r="M85" s="37"/>
      <c r="N85" s="37"/>
      <c r="O85" s="37"/>
      <c r="P85" s="40"/>
      <c r="Q85" s="40"/>
      <c r="R85" s="40"/>
      <c r="S85" s="40"/>
      <c r="T85" s="40"/>
      <c r="U85" s="40"/>
      <c r="V85" s="40"/>
      <c r="W85" s="40"/>
    </row>
    <row r="86" spans="1:23" ht="18.75" customHeight="1">
      <c r="A86" s="52" t="s">
        <v>409</v>
      </c>
      <c r="B86" s="38" t="s">
        <v>163</v>
      </c>
      <c r="C86" s="48" t="s">
        <v>124</v>
      </c>
      <c r="D86" s="48" t="s">
        <v>170</v>
      </c>
      <c r="E86" s="48" t="s">
        <v>400</v>
      </c>
      <c r="F86" s="48" t="s">
        <v>177</v>
      </c>
      <c r="G86" s="48" t="s">
        <v>13</v>
      </c>
      <c r="H86" s="90">
        <v>7</v>
      </c>
      <c r="I86" s="130">
        <v>0</v>
      </c>
      <c r="J86" s="90">
        <f>J87</f>
        <v>0</v>
      </c>
      <c r="K86" s="96">
        <v>0</v>
      </c>
      <c r="L86" s="137">
        <f t="shared" si="4"/>
        <v>0</v>
      </c>
      <c r="M86" s="37"/>
      <c r="N86" s="37"/>
      <c r="O86" s="37"/>
      <c r="P86" s="40"/>
      <c r="Q86" s="40"/>
      <c r="R86" s="40"/>
      <c r="S86" s="40"/>
      <c r="T86" s="40"/>
      <c r="U86" s="40"/>
      <c r="V86" s="40"/>
      <c r="W86" s="40"/>
    </row>
    <row r="87" spans="1:23" ht="18.75" customHeight="1">
      <c r="A87" s="52" t="s">
        <v>410</v>
      </c>
      <c r="B87" s="38" t="s">
        <v>166</v>
      </c>
      <c r="C87" s="48" t="s">
        <v>124</v>
      </c>
      <c r="D87" s="48" t="s">
        <v>170</v>
      </c>
      <c r="E87" s="48" t="s">
        <v>400</v>
      </c>
      <c r="F87" s="107">
        <v>244</v>
      </c>
      <c r="G87" s="107">
        <v>340</v>
      </c>
      <c r="H87" s="90">
        <v>7</v>
      </c>
      <c r="I87" s="130">
        <v>0</v>
      </c>
      <c r="J87" s="90">
        <v>0</v>
      </c>
      <c r="K87" s="96">
        <v>0</v>
      </c>
      <c r="L87" s="137">
        <f t="shared" si="4"/>
        <v>0</v>
      </c>
      <c r="M87" s="37"/>
      <c r="N87" s="37"/>
      <c r="O87" s="37"/>
      <c r="P87" s="40"/>
      <c r="Q87" s="40"/>
      <c r="R87" s="40"/>
      <c r="S87" s="40"/>
      <c r="T87" s="40"/>
      <c r="U87" s="40"/>
      <c r="V87" s="40"/>
      <c r="W87" s="40"/>
    </row>
    <row r="88" spans="1:23" ht="17.25" customHeight="1">
      <c r="A88" s="61" t="s">
        <v>187</v>
      </c>
      <c r="B88" s="53" t="s">
        <v>304</v>
      </c>
      <c r="C88" s="61" t="s">
        <v>124</v>
      </c>
      <c r="D88" s="61" t="s">
        <v>305</v>
      </c>
      <c r="E88" s="48"/>
      <c r="F88" s="48"/>
      <c r="G88" s="48"/>
      <c r="H88" s="91">
        <v>70</v>
      </c>
      <c r="I88" s="129">
        <v>0</v>
      </c>
      <c r="J88" s="91">
        <f>J89</f>
        <v>0</v>
      </c>
      <c r="K88" s="97">
        <v>0</v>
      </c>
      <c r="L88" s="137">
        <f t="shared" si="4"/>
        <v>0</v>
      </c>
      <c r="M88" s="37"/>
      <c r="N88" s="37"/>
      <c r="O88" s="37"/>
      <c r="P88" s="40"/>
      <c r="Q88" s="40"/>
      <c r="R88" s="40"/>
      <c r="S88" s="40"/>
      <c r="T88" s="40"/>
      <c r="U88" s="40"/>
      <c r="V88" s="40"/>
      <c r="W88" s="40"/>
    </row>
    <row r="89" spans="1:23" ht="19.5" customHeight="1">
      <c r="A89" s="61" t="s">
        <v>190</v>
      </c>
      <c r="B89" s="53" t="s">
        <v>306</v>
      </c>
      <c r="C89" s="61" t="s">
        <v>124</v>
      </c>
      <c r="D89" s="61" t="s">
        <v>305</v>
      </c>
      <c r="E89" s="61" t="s">
        <v>411</v>
      </c>
      <c r="F89" s="48"/>
      <c r="G89" s="48"/>
      <c r="H89" s="91">
        <v>70</v>
      </c>
      <c r="I89" s="129">
        <v>0</v>
      </c>
      <c r="J89" s="91">
        <f>J90</f>
        <v>0</v>
      </c>
      <c r="K89" s="97">
        <v>0</v>
      </c>
      <c r="L89" s="137">
        <f t="shared" si="4"/>
        <v>0</v>
      </c>
      <c r="M89" s="37"/>
      <c r="N89" s="37"/>
      <c r="O89" s="37"/>
      <c r="P89" s="40"/>
      <c r="Q89" s="40"/>
      <c r="R89" s="40"/>
      <c r="S89" s="40"/>
      <c r="T89" s="40"/>
      <c r="U89" s="40"/>
      <c r="V89" s="40"/>
      <c r="W89" s="40"/>
    </row>
    <row r="90" spans="1:23" ht="19.5" customHeight="1">
      <c r="A90" s="48" t="s">
        <v>191</v>
      </c>
      <c r="B90" s="38" t="s">
        <v>160</v>
      </c>
      <c r="C90" s="48" t="s">
        <v>124</v>
      </c>
      <c r="D90" s="48" t="s">
        <v>305</v>
      </c>
      <c r="E90" s="48" t="s">
        <v>411</v>
      </c>
      <c r="F90" s="48" t="s">
        <v>307</v>
      </c>
      <c r="G90" s="48" t="s">
        <v>162</v>
      </c>
      <c r="H90" s="90">
        <v>70</v>
      </c>
      <c r="I90" s="130">
        <v>0</v>
      </c>
      <c r="J90" s="90">
        <v>0</v>
      </c>
      <c r="K90" s="96">
        <v>0</v>
      </c>
      <c r="L90" s="137">
        <f t="shared" si="4"/>
        <v>0</v>
      </c>
      <c r="M90" s="37"/>
      <c r="N90" s="37"/>
      <c r="O90" s="37"/>
      <c r="P90" s="40"/>
      <c r="Q90" s="40"/>
      <c r="R90" s="40"/>
      <c r="S90" s="40"/>
      <c r="T90" s="40"/>
      <c r="U90" s="40"/>
      <c r="V90" s="40"/>
      <c r="W90" s="40"/>
    </row>
    <row r="91" spans="1:23" ht="21.75" customHeight="1">
      <c r="A91" s="61" t="s">
        <v>287</v>
      </c>
      <c r="B91" s="53" t="s">
        <v>188</v>
      </c>
      <c r="C91" s="61" t="s">
        <v>124</v>
      </c>
      <c r="D91" s="61" t="s">
        <v>189</v>
      </c>
      <c r="E91" s="61"/>
      <c r="F91" s="48"/>
      <c r="G91" s="99"/>
      <c r="H91" s="91">
        <v>20</v>
      </c>
      <c r="I91" s="129">
        <v>0</v>
      </c>
      <c r="J91" s="91">
        <f>J92+J94</f>
        <v>0</v>
      </c>
      <c r="K91" s="97">
        <v>0</v>
      </c>
      <c r="L91" s="137">
        <f t="shared" si="4"/>
        <v>0</v>
      </c>
      <c r="M91" s="37"/>
      <c r="N91" s="37"/>
      <c r="O91" s="37"/>
      <c r="P91" s="40"/>
      <c r="Q91" s="40"/>
      <c r="R91" s="40"/>
      <c r="S91" s="40"/>
      <c r="T91" s="40"/>
      <c r="U91" s="40"/>
      <c r="V91" s="40"/>
      <c r="W91" s="40"/>
    </row>
    <row r="92" spans="1:23" ht="28.5" customHeight="1">
      <c r="A92" s="61" t="s">
        <v>288</v>
      </c>
      <c r="B92" s="53" t="s">
        <v>412</v>
      </c>
      <c r="C92" s="61" t="s">
        <v>124</v>
      </c>
      <c r="D92" s="61" t="s">
        <v>189</v>
      </c>
      <c r="E92" s="61" t="s">
        <v>413</v>
      </c>
      <c r="F92" s="108"/>
      <c r="G92" s="99"/>
      <c r="H92" s="91">
        <v>5</v>
      </c>
      <c r="I92" s="129">
        <v>0</v>
      </c>
      <c r="J92" s="91">
        <f>J93</f>
        <v>0</v>
      </c>
      <c r="K92" s="97">
        <v>0</v>
      </c>
      <c r="L92" s="137">
        <f t="shared" si="4"/>
        <v>0</v>
      </c>
      <c r="M92" s="37"/>
      <c r="N92" s="37"/>
      <c r="O92" s="37"/>
      <c r="P92" s="40"/>
      <c r="Q92" s="40"/>
      <c r="R92" s="40"/>
      <c r="S92" s="40"/>
      <c r="T92" s="40"/>
      <c r="U92" s="40"/>
      <c r="V92" s="40"/>
      <c r="W92" s="40"/>
    </row>
    <row r="93" spans="1:23" ht="18.75" customHeight="1">
      <c r="A93" s="48" t="s">
        <v>289</v>
      </c>
      <c r="B93" s="38" t="s">
        <v>166</v>
      </c>
      <c r="C93" s="48" t="s">
        <v>124</v>
      </c>
      <c r="D93" s="48" t="s">
        <v>189</v>
      </c>
      <c r="E93" s="48" t="s">
        <v>413</v>
      </c>
      <c r="F93" s="48" t="s">
        <v>157</v>
      </c>
      <c r="G93" s="48" t="s">
        <v>167</v>
      </c>
      <c r="H93" s="90">
        <v>5</v>
      </c>
      <c r="I93" s="130">
        <v>0</v>
      </c>
      <c r="J93" s="90">
        <v>0</v>
      </c>
      <c r="K93" s="96">
        <v>0</v>
      </c>
      <c r="L93" s="137">
        <f t="shared" si="4"/>
        <v>0</v>
      </c>
      <c r="M93" s="37"/>
      <c r="N93" s="37"/>
      <c r="O93" s="37"/>
      <c r="P93" s="40"/>
      <c r="Q93" s="40"/>
      <c r="R93" s="40"/>
      <c r="S93" s="40"/>
      <c r="T93" s="40"/>
      <c r="U93" s="40"/>
      <c r="V93" s="40"/>
      <c r="W93" s="40"/>
    </row>
    <row r="94" spans="1:23" ht="92.25" customHeight="1">
      <c r="A94" s="61" t="s">
        <v>192</v>
      </c>
      <c r="B94" s="53" t="s">
        <v>414</v>
      </c>
      <c r="C94" s="61" t="s">
        <v>124</v>
      </c>
      <c r="D94" s="61" t="s">
        <v>189</v>
      </c>
      <c r="E94" s="61" t="s">
        <v>415</v>
      </c>
      <c r="F94" s="108"/>
      <c r="G94" s="99"/>
      <c r="H94" s="91">
        <v>15</v>
      </c>
      <c r="I94" s="129">
        <v>0</v>
      </c>
      <c r="J94" s="91">
        <f>J95</f>
        <v>0</v>
      </c>
      <c r="K94" s="97">
        <v>0</v>
      </c>
      <c r="L94" s="136">
        <f t="shared" si="4"/>
        <v>0</v>
      </c>
      <c r="M94" s="39"/>
      <c r="N94" s="39"/>
      <c r="O94" s="39"/>
      <c r="P94" s="40"/>
      <c r="Q94" s="40"/>
      <c r="R94" s="40"/>
      <c r="S94" s="40"/>
      <c r="T94" s="40"/>
      <c r="U94" s="40"/>
      <c r="V94" s="40"/>
      <c r="W94" s="40"/>
    </row>
    <row r="95" spans="1:23" ht="22.5" customHeight="1">
      <c r="A95" s="48" t="s">
        <v>193</v>
      </c>
      <c r="B95" s="38" t="s">
        <v>166</v>
      </c>
      <c r="C95" s="48" t="s">
        <v>124</v>
      </c>
      <c r="D95" s="48" t="s">
        <v>189</v>
      </c>
      <c r="E95" s="48" t="s">
        <v>415</v>
      </c>
      <c r="F95" s="48" t="s">
        <v>157</v>
      </c>
      <c r="G95" s="48" t="s">
        <v>167</v>
      </c>
      <c r="H95" s="90">
        <v>15</v>
      </c>
      <c r="I95" s="130">
        <v>0</v>
      </c>
      <c r="J95" s="90">
        <v>0</v>
      </c>
      <c r="K95" s="96">
        <v>0</v>
      </c>
      <c r="L95" s="137">
        <f t="shared" si="4"/>
        <v>0</v>
      </c>
      <c r="M95" s="39"/>
      <c r="N95" s="39"/>
      <c r="O95" s="39"/>
      <c r="P95" s="40"/>
      <c r="Q95" s="40"/>
      <c r="R95" s="40"/>
      <c r="S95" s="40"/>
      <c r="T95" s="40"/>
      <c r="U95" s="40"/>
      <c r="V95" s="40"/>
      <c r="W95" s="40"/>
    </row>
    <row r="96" spans="1:23" ht="31.5" customHeight="1">
      <c r="A96" s="61" t="s">
        <v>194</v>
      </c>
      <c r="B96" s="53" t="s">
        <v>195</v>
      </c>
      <c r="C96" s="61" t="s">
        <v>124</v>
      </c>
      <c r="D96" s="61" t="s">
        <v>196</v>
      </c>
      <c r="E96" s="61"/>
      <c r="F96" s="48"/>
      <c r="G96" s="99"/>
      <c r="H96" s="91">
        <v>184</v>
      </c>
      <c r="I96" s="129">
        <v>0</v>
      </c>
      <c r="J96" s="91">
        <f>J97</f>
        <v>0</v>
      </c>
      <c r="K96" s="97">
        <v>0</v>
      </c>
      <c r="L96" s="136">
        <f t="shared" si="4"/>
        <v>0</v>
      </c>
      <c r="M96" s="39"/>
      <c r="N96" s="39"/>
      <c r="O96" s="39"/>
      <c r="P96" s="40"/>
      <c r="Q96" s="40"/>
      <c r="R96" s="40"/>
      <c r="S96" s="40"/>
      <c r="T96" s="40"/>
      <c r="U96" s="40"/>
      <c r="V96" s="40"/>
      <c r="W96" s="40"/>
    </row>
    <row r="97" spans="1:23" ht="51.75" customHeight="1">
      <c r="A97" s="61" t="s">
        <v>112</v>
      </c>
      <c r="B97" s="53" t="s">
        <v>197</v>
      </c>
      <c r="C97" s="61" t="s">
        <v>124</v>
      </c>
      <c r="D97" s="61" t="s">
        <v>198</v>
      </c>
      <c r="E97" s="61"/>
      <c r="F97" s="108"/>
      <c r="G97" s="99"/>
      <c r="H97" s="91">
        <v>184</v>
      </c>
      <c r="I97" s="129">
        <v>0</v>
      </c>
      <c r="J97" s="91">
        <f>J98+J102</f>
        <v>0</v>
      </c>
      <c r="K97" s="97">
        <v>0</v>
      </c>
      <c r="L97" s="136">
        <f t="shared" si="4"/>
        <v>0</v>
      </c>
      <c r="M97" s="39"/>
      <c r="N97" s="39"/>
      <c r="O97" s="39"/>
      <c r="P97" s="40"/>
      <c r="Q97" s="40"/>
      <c r="R97" s="40"/>
      <c r="S97" s="40"/>
      <c r="T97" s="40"/>
      <c r="U97" s="40"/>
      <c r="V97" s="40"/>
      <c r="W97" s="40"/>
    </row>
    <row r="98" spans="1:23" ht="45" customHeight="1">
      <c r="A98" s="98" t="s">
        <v>199</v>
      </c>
      <c r="B98" s="109" t="s">
        <v>308</v>
      </c>
      <c r="C98" s="61" t="s">
        <v>124</v>
      </c>
      <c r="D98" s="61" t="s">
        <v>198</v>
      </c>
      <c r="E98" s="61" t="s">
        <v>416</v>
      </c>
      <c r="F98" s="108"/>
      <c r="G98" s="99"/>
      <c r="H98" s="91">
        <v>154</v>
      </c>
      <c r="I98" s="129">
        <v>0</v>
      </c>
      <c r="J98" s="91">
        <f>J99</f>
        <v>0</v>
      </c>
      <c r="K98" s="97">
        <v>0</v>
      </c>
      <c r="L98" s="136">
        <f t="shared" si="4"/>
        <v>0</v>
      </c>
      <c r="R98" s="40"/>
      <c r="S98" s="40"/>
      <c r="T98" s="40"/>
      <c r="U98" s="40"/>
      <c r="V98" s="40"/>
      <c r="W98" s="40"/>
    </row>
    <row r="99" spans="1:23" ht="18.75" customHeight="1">
      <c r="A99" s="52" t="s">
        <v>309</v>
      </c>
      <c r="B99" s="38" t="s">
        <v>163</v>
      </c>
      <c r="C99" s="48" t="s">
        <v>124</v>
      </c>
      <c r="D99" s="48" t="s">
        <v>198</v>
      </c>
      <c r="E99" s="48" t="s">
        <v>416</v>
      </c>
      <c r="F99" s="48" t="s">
        <v>177</v>
      </c>
      <c r="G99" s="110">
        <v>300</v>
      </c>
      <c r="H99" s="90">
        <v>154</v>
      </c>
      <c r="I99" s="130">
        <v>0</v>
      </c>
      <c r="J99" s="90">
        <f>J100+J101</f>
        <v>0</v>
      </c>
      <c r="K99" s="96">
        <v>0</v>
      </c>
      <c r="L99" s="137">
        <f t="shared" si="4"/>
        <v>0</v>
      </c>
      <c r="M99" s="37"/>
      <c r="N99" s="37"/>
      <c r="O99" s="37"/>
      <c r="P99" s="40"/>
      <c r="Q99" s="40"/>
      <c r="R99" s="40"/>
      <c r="S99" s="40"/>
      <c r="T99" s="40"/>
      <c r="U99" s="40"/>
      <c r="V99" s="40"/>
      <c r="W99" s="40"/>
    </row>
    <row r="100" spans="1:23" s="31" customFormat="1" ht="16.5" customHeight="1">
      <c r="A100" s="52" t="s">
        <v>310</v>
      </c>
      <c r="B100" s="38" t="s">
        <v>163</v>
      </c>
      <c r="C100" s="48" t="s">
        <v>124</v>
      </c>
      <c r="D100" s="48" t="s">
        <v>198</v>
      </c>
      <c r="E100" s="48" t="s">
        <v>416</v>
      </c>
      <c r="F100" s="48" t="s">
        <v>157</v>
      </c>
      <c r="G100" s="48" t="s">
        <v>165</v>
      </c>
      <c r="H100" s="90">
        <v>33</v>
      </c>
      <c r="I100" s="130">
        <v>0</v>
      </c>
      <c r="J100" s="90">
        <v>0</v>
      </c>
      <c r="K100" s="96">
        <v>0</v>
      </c>
      <c r="L100" s="137">
        <f t="shared" si="4"/>
        <v>0</v>
      </c>
      <c r="M100" s="37"/>
      <c r="N100" s="37"/>
      <c r="O100" s="37"/>
      <c r="P100" s="47"/>
      <c r="Q100" s="47"/>
      <c r="R100" s="47"/>
      <c r="S100" s="47"/>
      <c r="T100" s="47"/>
      <c r="U100" s="47"/>
      <c r="V100" s="47"/>
      <c r="W100" s="47"/>
    </row>
    <row r="101" spans="1:23" ht="24" customHeight="1">
      <c r="A101" s="52" t="s">
        <v>311</v>
      </c>
      <c r="B101" s="38" t="s">
        <v>166</v>
      </c>
      <c r="C101" s="48" t="s">
        <v>124</v>
      </c>
      <c r="D101" s="48" t="s">
        <v>198</v>
      </c>
      <c r="E101" s="48" t="s">
        <v>416</v>
      </c>
      <c r="F101" s="48" t="s">
        <v>157</v>
      </c>
      <c r="G101" s="48" t="s">
        <v>167</v>
      </c>
      <c r="H101" s="90">
        <v>121</v>
      </c>
      <c r="I101" s="130">
        <v>0</v>
      </c>
      <c r="J101" s="90">
        <v>0</v>
      </c>
      <c r="K101" s="96">
        <v>0</v>
      </c>
      <c r="L101" s="137">
        <f t="shared" si="4"/>
        <v>0</v>
      </c>
      <c r="M101" s="37"/>
      <c r="N101" s="37"/>
      <c r="O101" s="37"/>
      <c r="P101" s="40"/>
      <c r="Q101" s="40"/>
      <c r="R101" s="40"/>
      <c r="S101" s="40"/>
      <c r="T101" s="40"/>
      <c r="U101" s="40"/>
      <c r="V101" s="40"/>
      <c r="W101" s="40"/>
    </row>
    <row r="102" spans="1:23" ht="57" customHeight="1">
      <c r="A102" s="98" t="s">
        <v>202</v>
      </c>
      <c r="B102" s="111" t="s">
        <v>312</v>
      </c>
      <c r="C102" s="61" t="s">
        <v>124</v>
      </c>
      <c r="D102" s="61" t="s">
        <v>198</v>
      </c>
      <c r="E102" s="61" t="s">
        <v>417</v>
      </c>
      <c r="F102" s="108"/>
      <c r="G102" s="99"/>
      <c r="H102" s="91">
        <v>30</v>
      </c>
      <c r="I102" s="129">
        <v>0</v>
      </c>
      <c r="J102" s="91">
        <f>J103</f>
        <v>0</v>
      </c>
      <c r="K102" s="97">
        <v>0</v>
      </c>
      <c r="L102" s="136">
        <f t="shared" si="4"/>
        <v>0</v>
      </c>
      <c r="M102" s="39"/>
      <c r="N102" s="39"/>
      <c r="O102" s="39"/>
      <c r="P102" s="40"/>
      <c r="Q102" s="40"/>
      <c r="R102" s="40"/>
      <c r="S102" s="40"/>
      <c r="T102" s="40"/>
      <c r="U102" s="40"/>
      <c r="V102" s="40"/>
      <c r="W102" s="40"/>
    </row>
    <row r="103" spans="1:23" ht="14.25" customHeight="1">
      <c r="A103" s="48" t="s">
        <v>203</v>
      </c>
      <c r="B103" s="38" t="s">
        <v>163</v>
      </c>
      <c r="C103" s="48" t="s">
        <v>124</v>
      </c>
      <c r="D103" s="48" t="s">
        <v>198</v>
      </c>
      <c r="E103" s="48" t="s">
        <v>417</v>
      </c>
      <c r="F103" s="48" t="s">
        <v>157</v>
      </c>
      <c r="G103" s="48" t="s">
        <v>13</v>
      </c>
      <c r="H103" s="90">
        <v>30</v>
      </c>
      <c r="I103" s="130">
        <v>0</v>
      </c>
      <c r="J103" s="90">
        <f>J104</f>
        <v>0</v>
      </c>
      <c r="K103" s="96">
        <v>0</v>
      </c>
      <c r="L103" s="137">
        <f t="shared" si="4"/>
        <v>0</v>
      </c>
      <c r="M103" s="39"/>
      <c r="N103" s="39"/>
      <c r="O103" s="39"/>
      <c r="P103" s="40"/>
      <c r="Q103" s="40"/>
      <c r="R103" s="40"/>
      <c r="S103" s="40"/>
      <c r="T103" s="40"/>
      <c r="U103" s="40"/>
      <c r="V103" s="40"/>
      <c r="W103" s="40"/>
    </row>
    <row r="104" spans="1:23" ht="14.25" customHeight="1">
      <c r="A104" s="48" t="s">
        <v>204</v>
      </c>
      <c r="B104" s="38" t="s">
        <v>166</v>
      </c>
      <c r="C104" s="48" t="s">
        <v>124</v>
      </c>
      <c r="D104" s="48" t="s">
        <v>198</v>
      </c>
      <c r="E104" s="48" t="s">
        <v>417</v>
      </c>
      <c r="F104" s="48" t="s">
        <v>157</v>
      </c>
      <c r="G104" s="48" t="s">
        <v>167</v>
      </c>
      <c r="H104" s="90">
        <v>30</v>
      </c>
      <c r="I104" s="130">
        <v>0</v>
      </c>
      <c r="J104" s="90">
        <v>0</v>
      </c>
      <c r="K104" s="96">
        <v>0</v>
      </c>
      <c r="L104" s="137">
        <f t="shared" si="4"/>
        <v>0</v>
      </c>
      <c r="M104" s="39"/>
      <c r="N104" s="39"/>
      <c r="O104" s="39"/>
      <c r="P104" s="40"/>
      <c r="Q104" s="40"/>
      <c r="R104" s="40"/>
      <c r="S104" s="40"/>
      <c r="T104" s="40"/>
      <c r="U104" s="40"/>
      <c r="V104" s="40"/>
      <c r="W104" s="40"/>
    </row>
    <row r="105" spans="1:23" ht="21.75" customHeight="1">
      <c r="A105" s="61" t="s">
        <v>52</v>
      </c>
      <c r="B105" s="53" t="s">
        <v>205</v>
      </c>
      <c r="C105" s="61" t="s">
        <v>124</v>
      </c>
      <c r="D105" s="61" t="s">
        <v>206</v>
      </c>
      <c r="E105" s="48"/>
      <c r="F105" s="48"/>
      <c r="G105" s="48"/>
      <c r="H105" s="91">
        <v>244</v>
      </c>
      <c r="I105" s="129">
        <v>5</v>
      </c>
      <c r="J105" s="91">
        <f>J106</f>
        <v>0</v>
      </c>
      <c r="K105" s="97">
        <f t="shared" si="5"/>
        <v>0</v>
      </c>
      <c r="L105" s="136">
        <f aca="true" t="shared" si="6" ref="L105:L136">J105/H105</f>
        <v>0</v>
      </c>
      <c r="M105" s="39"/>
      <c r="N105" s="39"/>
      <c r="O105" s="39"/>
      <c r="P105" s="40"/>
      <c r="Q105" s="40"/>
      <c r="R105" s="40"/>
      <c r="S105" s="40"/>
      <c r="T105" s="40"/>
      <c r="U105" s="40"/>
      <c r="V105" s="40"/>
      <c r="W105" s="40"/>
    </row>
    <row r="106" spans="1:23" ht="18.75" customHeight="1">
      <c r="A106" s="61" t="s">
        <v>55</v>
      </c>
      <c r="B106" s="53" t="s">
        <v>290</v>
      </c>
      <c r="C106" s="61" t="s">
        <v>124</v>
      </c>
      <c r="D106" s="61" t="s">
        <v>207</v>
      </c>
      <c r="E106" s="48"/>
      <c r="F106" s="48"/>
      <c r="G106" s="48"/>
      <c r="H106" s="91">
        <v>244</v>
      </c>
      <c r="I106" s="129">
        <v>5</v>
      </c>
      <c r="J106" s="91">
        <f>J107+J110</f>
        <v>0</v>
      </c>
      <c r="K106" s="97">
        <f t="shared" si="5"/>
        <v>0</v>
      </c>
      <c r="L106" s="136">
        <f t="shared" si="6"/>
        <v>0</v>
      </c>
      <c r="M106" s="39"/>
      <c r="N106" s="39"/>
      <c r="O106" s="39"/>
      <c r="P106" s="40"/>
      <c r="Q106" s="40"/>
      <c r="R106" s="40"/>
      <c r="S106" s="40"/>
      <c r="T106" s="40"/>
      <c r="U106" s="40"/>
      <c r="V106" s="40"/>
      <c r="W106" s="40"/>
    </row>
    <row r="107" spans="1:23" ht="44.25" customHeight="1">
      <c r="A107" s="61" t="s">
        <v>58</v>
      </c>
      <c r="B107" s="53" t="s">
        <v>313</v>
      </c>
      <c r="C107" s="61" t="s">
        <v>124</v>
      </c>
      <c r="D107" s="61" t="s">
        <v>207</v>
      </c>
      <c r="E107" s="61" t="s">
        <v>418</v>
      </c>
      <c r="F107" s="48"/>
      <c r="G107" s="48"/>
      <c r="H107" s="91">
        <v>239</v>
      </c>
      <c r="I107" s="129">
        <v>0</v>
      </c>
      <c r="J107" s="91">
        <f>J108</f>
        <v>0</v>
      </c>
      <c r="K107" s="97">
        <v>0</v>
      </c>
      <c r="L107" s="136">
        <f t="shared" si="6"/>
        <v>0</v>
      </c>
      <c r="M107" s="39"/>
      <c r="N107" s="39"/>
      <c r="O107" s="39"/>
      <c r="P107" s="40"/>
      <c r="Q107" s="40"/>
      <c r="R107" s="40"/>
      <c r="S107" s="40"/>
      <c r="T107" s="40"/>
      <c r="U107" s="40"/>
      <c r="V107" s="40"/>
      <c r="W107" s="40"/>
    </row>
    <row r="108" spans="1:23" ht="15" customHeight="1">
      <c r="A108" s="52" t="s">
        <v>419</v>
      </c>
      <c r="B108" s="38" t="s">
        <v>144</v>
      </c>
      <c r="C108" s="48" t="s">
        <v>124</v>
      </c>
      <c r="D108" s="48" t="s">
        <v>207</v>
      </c>
      <c r="E108" s="48" t="s">
        <v>418</v>
      </c>
      <c r="F108" s="48" t="s">
        <v>157</v>
      </c>
      <c r="G108" s="48" t="s">
        <v>145</v>
      </c>
      <c r="H108" s="90">
        <v>239</v>
      </c>
      <c r="I108" s="130">
        <v>0</v>
      </c>
      <c r="J108" s="90">
        <f>J109</f>
        <v>0</v>
      </c>
      <c r="K108" s="96">
        <v>0</v>
      </c>
      <c r="L108" s="137">
        <f t="shared" si="6"/>
        <v>0</v>
      </c>
      <c r="M108" s="39"/>
      <c r="N108" s="39"/>
      <c r="O108" s="39"/>
      <c r="P108" s="40"/>
      <c r="Q108" s="40"/>
      <c r="R108" s="40"/>
      <c r="S108" s="40"/>
      <c r="T108" s="40"/>
      <c r="U108" s="40"/>
      <c r="V108" s="40"/>
      <c r="W108" s="40"/>
    </row>
    <row r="109" spans="1:23" ht="13.5" customHeight="1">
      <c r="A109" s="52" t="s">
        <v>291</v>
      </c>
      <c r="B109" s="38" t="s">
        <v>159</v>
      </c>
      <c r="C109" s="48" t="s">
        <v>124</v>
      </c>
      <c r="D109" s="48" t="s">
        <v>207</v>
      </c>
      <c r="E109" s="48" t="s">
        <v>418</v>
      </c>
      <c r="F109" s="48" t="s">
        <v>157</v>
      </c>
      <c r="G109" s="48" t="s">
        <v>148</v>
      </c>
      <c r="H109" s="90">
        <v>239</v>
      </c>
      <c r="I109" s="130">
        <v>0</v>
      </c>
      <c r="J109" s="90">
        <v>0</v>
      </c>
      <c r="K109" s="96">
        <v>0</v>
      </c>
      <c r="L109" s="137">
        <f t="shared" si="6"/>
        <v>0</v>
      </c>
      <c r="M109" s="242"/>
      <c r="N109" s="54"/>
      <c r="O109" s="55"/>
      <c r="P109" s="56"/>
      <c r="Q109" s="56"/>
      <c r="R109" s="56"/>
      <c r="S109" s="56"/>
      <c r="T109" s="40"/>
      <c r="U109" s="40"/>
      <c r="V109" s="40"/>
      <c r="W109" s="40"/>
    </row>
    <row r="110" spans="1:23" ht="42" customHeight="1">
      <c r="A110" s="61" t="s">
        <v>420</v>
      </c>
      <c r="B110" s="53" t="s">
        <v>421</v>
      </c>
      <c r="C110" s="61" t="s">
        <v>124</v>
      </c>
      <c r="D110" s="61" t="s">
        <v>207</v>
      </c>
      <c r="E110" s="61" t="s">
        <v>422</v>
      </c>
      <c r="F110" s="48"/>
      <c r="G110" s="48"/>
      <c r="H110" s="91">
        <v>5</v>
      </c>
      <c r="I110" s="129">
        <v>5</v>
      </c>
      <c r="J110" s="91">
        <f>J111</f>
        <v>0</v>
      </c>
      <c r="K110" s="97">
        <f t="shared" si="5"/>
        <v>0</v>
      </c>
      <c r="L110" s="136">
        <f t="shared" si="6"/>
        <v>0</v>
      </c>
      <c r="M110" s="242"/>
      <c r="N110" s="54"/>
      <c r="O110" s="55"/>
      <c r="P110" s="56"/>
      <c r="Q110" s="56"/>
      <c r="R110" s="56"/>
      <c r="S110" s="56"/>
      <c r="T110" s="40"/>
      <c r="U110" s="40"/>
      <c r="V110" s="40"/>
      <c r="W110" s="40"/>
    </row>
    <row r="111" spans="1:23" ht="18.75" customHeight="1">
      <c r="A111" s="52" t="s">
        <v>423</v>
      </c>
      <c r="B111" s="38" t="s">
        <v>163</v>
      </c>
      <c r="C111" s="48" t="s">
        <v>124</v>
      </c>
      <c r="D111" s="48" t="s">
        <v>207</v>
      </c>
      <c r="E111" s="48" t="s">
        <v>422</v>
      </c>
      <c r="F111" s="48" t="s">
        <v>157</v>
      </c>
      <c r="G111" s="48" t="s">
        <v>13</v>
      </c>
      <c r="H111" s="90">
        <v>5</v>
      </c>
      <c r="I111" s="130">
        <v>5</v>
      </c>
      <c r="J111" s="90">
        <f>J112</f>
        <v>0</v>
      </c>
      <c r="K111" s="96">
        <f t="shared" si="5"/>
        <v>0</v>
      </c>
      <c r="L111" s="137">
        <f t="shared" si="6"/>
        <v>0</v>
      </c>
      <c r="M111" s="242"/>
      <c r="N111" s="54"/>
      <c r="O111" s="55"/>
      <c r="P111" s="57"/>
      <c r="Q111" s="57"/>
      <c r="R111" s="57"/>
      <c r="S111" s="57"/>
      <c r="T111" s="40"/>
      <c r="U111" s="40"/>
      <c r="V111" s="40"/>
      <c r="W111" s="40"/>
    </row>
    <row r="112" spans="1:23" ht="15" customHeight="1">
      <c r="A112" s="52" t="s">
        <v>424</v>
      </c>
      <c r="B112" s="38" t="s">
        <v>166</v>
      </c>
      <c r="C112" s="48" t="s">
        <v>124</v>
      </c>
      <c r="D112" s="48" t="s">
        <v>207</v>
      </c>
      <c r="E112" s="48" t="s">
        <v>422</v>
      </c>
      <c r="F112" s="48" t="s">
        <v>157</v>
      </c>
      <c r="G112" s="48" t="s">
        <v>167</v>
      </c>
      <c r="H112" s="90">
        <v>5</v>
      </c>
      <c r="I112" s="130">
        <v>5</v>
      </c>
      <c r="J112" s="90">
        <v>0</v>
      </c>
      <c r="K112" s="96">
        <f t="shared" si="5"/>
        <v>0</v>
      </c>
      <c r="L112" s="137">
        <f t="shared" si="6"/>
        <v>0</v>
      </c>
      <c r="M112" s="58"/>
      <c r="N112" s="59"/>
      <c r="O112" s="60"/>
      <c r="P112" s="60"/>
      <c r="Q112" s="60"/>
      <c r="R112" s="60"/>
      <c r="S112" s="60"/>
      <c r="T112" s="40"/>
      <c r="U112" s="40"/>
      <c r="V112" s="40"/>
      <c r="W112" s="40"/>
    </row>
    <row r="113" spans="1:23" ht="20.25" customHeight="1">
      <c r="A113" s="61" t="s">
        <v>61</v>
      </c>
      <c r="B113" s="53" t="s">
        <v>208</v>
      </c>
      <c r="C113" s="53"/>
      <c r="D113" s="61" t="s">
        <v>209</v>
      </c>
      <c r="E113" s="112"/>
      <c r="F113" s="112"/>
      <c r="G113" s="99"/>
      <c r="H113" s="91">
        <v>9514.6</v>
      </c>
      <c r="I113" s="129">
        <v>141.3</v>
      </c>
      <c r="J113" s="91">
        <f>J114</f>
        <v>62</v>
      </c>
      <c r="K113" s="97">
        <f t="shared" si="5"/>
        <v>0.4387827317763623</v>
      </c>
      <c r="L113" s="136">
        <f t="shared" si="6"/>
        <v>0.006516301263321631</v>
      </c>
      <c r="M113" s="242"/>
      <c r="N113" s="54"/>
      <c r="O113" s="55"/>
      <c r="P113" s="55"/>
      <c r="Q113" s="55"/>
      <c r="R113" s="55"/>
      <c r="S113" s="55"/>
      <c r="T113" s="40"/>
      <c r="U113" s="40"/>
      <c r="V113" s="40"/>
      <c r="W113" s="40"/>
    </row>
    <row r="114" spans="1:23" ht="20.25" customHeight="1">
      <c r="A114" s="61" t="s">
        <v>62</v>
      </c>
      <c r="B114" s="53" t="s">
        <v>210</v>
      </c>
      <c r="C114" s="61" t="s">
        <v>124</v>
      </c>
      <c r="D114" s="61" t="s">
        <v>211</v>
      </c>
      <c r="E114" s="108"/>
      <c r="F114" s="112"/>
      <c r="G114" s="99"/>
      <c r="H114" s="91">
        <v>9514.6</v>
      </c>
      <c r="I114" s="129">
        <v>141.3</v>
      </c>
      <c r="J114" s="91">
        <f>J115+J118+J121</f>
        <v>62</v>
      </c>
      <c r="K114" s="97">
        <f t="shared" si="5"/>
        <v>0.4387827317763623</v>
      </c>
      <c r="L114" s="136">
        <f t="shared" si="6"/>
        <v>0.006516301263321631</v>
      </c>
      <c r="M114" s="242"/>
      <c r="N114" s="54"/>
      <c r="O114" s="55"/>
      <c r="P114" s="55"/>
      <c r="Q114" s="55"/>
      <c r="R114" s="55"/>
      <c r="S114" s="55"/>
      <c r="T114" s="40"/>
      <c r="U114" s="40"/>
      <c r="V114" s="40"/>
      <c r="W114" s="40"/>
    </row>
    <row r="115" spans="1:23" ht="28.5" customHeight="1">
      <c r="A115" s="61" t="s">
        <v>63</v>
      </c>
      <c r="B115" s="111" t="s">
        <v>314</v>
      </c>
      <c r="C115" s="61" t="s">
        <v>124</v>
      </c>
      <c r="D115" s="61" t="s">
        <v>211</v>
      </c>
      <c r="E115" s="61" t="s">
        <v>425</v>
      </c>
      <c r="F115" s="108"/>
      <c r="G115" s="99"/>
      <c r="H115" s="91">
        <v>3000</v>
      </c>
      <c r="I115" s="129">
        <v>0</v>
      </c>
      <c r="J115" s="91">
        <f>J116</f>
        <v>0</v>
      </c>
      <c r="K115" s="97">
        <v>0</v>
      </c>
      <c r="L115" s="136">
        <f t="shared" si="6"/>
        <v>0</v>
      </c>
      <c r="M115" s="242"/>
      <c r="N115" s="54"/>
      <c r="O115" s="55"/>
      <c r="P115" s="55"/>
      <c r="Q115" s="57"/>
      <c r="R115" s="57"/>
      <c r="S115" s="57"/>
      <c r="T115" s="40"/>
      <c r="U115" s="40"/>
      <c r="V115" s="40"/>
      <c r="W115" s="40"/>
    </row>
    <row r="116" spans="1:23" ht="17.25" customHeight="1">
      <c r="A116" s="52" t="s">
        <v>212</v>
      </c>
      <c r="B116" s="38" t="s">
        <v>144</v>
      </c>
      <c r="C116" s="48" t="s">
        <v>124</v>
      </c>
      <c r="D116" s="48" t="s">
        <v>211</v>
      </c>
      <c r="E116" s="48" t="s">
        <v>425</v>
      </c>
      <c r="F116" s="52" t="s">
        <v>157</v>
      </c>
      <c r="G116" s="48" t="s">
        <v>145</v>
      </c>
      <c r="H116" s="90">
        <v>3000</v>
      </c>
      <c r="I116" s="130">
        <v>0</v>
      </c>
      <c r="J116" s="90">
        <f>J117</f>
        <v>0</v>
      </c>
      <c r="K116" s="96">
        <v>0</v>
      </c>
      <c r="L116" s="137">
        <f t="shared" si="6"/>
        <v>0</v>
      </c>
      <c r="M116" s="58"/>
      <c r="N116" s="59"/>
      <c r="O116" s="60"/>
      <c r="P116" s="60"/>
      <c r="Q116" s="60"/>
      <c r="R116" s="60"/>
      <c r="S116" s="60"/>
      <c r="T116" s="40"/>
      <c r="U116" s="40"/>
      <c r="V116" s="40"/>
      <c r="W116" s="40"/>
    </row>
    <row r="117" spans="1:23" ht="16.5" customHeight="1">
      <c r="A117" s="52" t="s">
        <v>315</v>
      </c>
      <c r="B117" s="38" t="s">
        <v>159</v>
      </c>
      <c r="C117" s="48" t="s">
        <v>124</v>
      </c>
      <c r="D117" s="48" t="s">
        <v>211</v>
      </c>
      <c r="E117" s="48" t="s">
        <v>425</v>
      </c>
      <c r="F117" s="52" t="s">
        <v>157</v>
      </c>
      <c r="G117" s="48" t="s">
        <v>148</v>
      </c>
      <c r="H117" s="90">
        <v>3000</v>
      </c>
      <c r="I117" s="130">
        <v>0</v>
      </c>
      <c r="J117" s="90">
        <v>0</v>
      </c>
      <c r="K117" s="96">
        <v>0</v>
      </c>
      <c r="L117" s="137">
        <f t="shared" si="6"/>
        <v>0</v>
      </c>
      <c r="M117" s="242"/>
      <c r="N117" s="54"/>
      <c r="O117" s="55"/>
      <c r="P117" s="55"/>
      <c r="Q117" s="55"/>
      <c r="R117" s="55"/>
      <c r="S117" s="55"/>
      <c r="T117" s="40"/>
      <c r="U117" s="40"/>
      <c r="V117" s="40"/>
      <c r="W117" s="40"/>
    </row>
    <row r="118" spans="1:23" ht="29.25" customHeight="1">
      <c r="A118" s="61" t="s">
        <v>213</v>
      </c>
      <c r="B118" s="111" t="s">
        <v>316</v>
      </c>
      <c r="C118" s="61" t="s">
        <v>124</v>
      </c>
      <c r="D118" s="61" t="s">
        <v>211</v>
      </c>
      <c r="E118" s="61" t="s">
        <v>426</v>
      </c>
      <c r="F118" s="108"/>
      <c r="G118" s="99"/>
      <c r="H118" s="91">
        <v>1595</v>
      </c>
      <c r="I118" s="129">
        <v>0</v>
      </c>
      <c r="J118" s="91">
        <f>J119</f>
        <v>0</v>
      </c>
      <c r="K118" s="97">
        <v>0</v>
      </c>
      <c r="L118" s="136">
        <f t="shared" si="6"/>
        <v>0</v>
      </c>
      <c r="M118" s="242"/>
      <c r="N118" s="54"/>
      <c r="O118" s="55"/>
      <c r="P118" s="55"/>
      <c r="Q118" s="55"/>
      <c r="R118" s="55"/>
      <c r="S118" s="55"/>
      <c r="T118" s="40"/>
      <c r="U118" s="40"/>
      <c r="V118" s="40"/>
      <c r="W118" s="40"/>
    </row>
    <row r="119" spans="1:23" ht="17.25" customHeight="1">
      <c r="A119" s="52" t="s">
        <v>214</v>
      </c>
      <c r="B119" s="38" t="s">
        <v>144</v>
      </c>
      <c r="C119" s="48" t="s">
        <v>124</v>
      </c>
      <c r="D119" s="48" t="s">
        <v>211</v>
      </c>
      <c r="E119" s="48" t="s">
        <v>426</v>
      </c>
      <c r="F119" s="52" t="s">
        <v>157</v>
      </c>
      <c r="G119" s="48" t="s">
        <v>145</v>
      </c>
      <c r="H119" s="90">
        <v>1595</v>
      </c>
      <c r="I119" s="130">
        <v>0</v>
      </c>
      <c r="J119" s="90">
        <f>J120</f>
        <v>0</v>
      </c>
      <c r="K119" s="96">
        <v>0</v>
      </c>
      <c r="L119" s="137">
        <f t="shared" si="6"/>
        <v>0</v>
      </c>
      <c r="M119" s="242"/>
      <c r="N119" s="54"/>
      <c r="O119" s="55"/>
      <c r="P119" s="55"/>
      <c r="Q119" s="57"/>
      <c r="R119" s="57"/>
      <c r="S119" s="57"/>
      <c r="T119" s="40"/>
      <c r="U119" s="40"/>
      <c r="V119" s="40"/>
      <c r="W119" s="40"/>
    </row>
    <row r="120" spans="1:23" ht="16.5" customHeight="1">
      <c r="A120" s="52" t="s">
        <v>215</v>
      </c>
      <c r="B120" s="38" t="s">
        <v>159</v>
      </c>
      <c r="C120" s="48" t="s">
        <v>124</v>
      </c>
      <c r="D120" s="48" t="s">
        <v>211</v>
      </c>
      <c r="E120" s="48" t="s">
        <v>426</v>
      </c>
      <c r="F120" s="52" t="s">
        <v>157</v>
      </c>
      <c r="G120" s="48" t="s">
        <v>148</v>
      </c>
      <c r="H120" s="90">
        <v>1595</v>
      </c>
      <c r="I120" s="130">
        <v>0</v>
      </c>
      <c r="J120" s="94">
        <v>0</v>
      </c>
      <c r="K120" s="96">
        <v>0</v>
      </c>
      <c r="L120" s="137">
        <f t="shared" si="6"/>
        <v>0</v>
      </c>
      <c r="M120" s="37"/>
      <c r="N120" s="37"/>
      <c r="O120" s="37"/>
      <c r="P120" s="40"/>
      <c r="Q120" s="40"/>
      <c r="R120" s="40"/>
      <c r="S120" s="40"/>
      <c r="T120" s="40"/>
      <c r="U120" s="40"/>
      <c r="V120" s="40"/>
      <c r="W120" s="40"/>
    </row>
    <row r="121" spans="1:23" ht="23.25" customHeight="1">
      <c r="A121" s="61" t="s">
        <v>216</v>
      </c>
      <c r="B121" s="111" t="s">
        <v>317</v>
      </c>
      <c r="C121" s="61" t="s">
        <v>124</v>
      </c>
      <c r="D121" s="61" t="s">
        <v>211</v>
      </c>
      <c r="E121" s="61" t="s">
        <v>427</v>
      </c>
      <c r="F121" s="108"/>
      <c r="G121" s="99"/>
      <c r="H121" s="91">
        <v>4919.6</v>
      </c>
      <c r="I121" s="129">
        <v>141.3</v>
      </c>
      <c r="J121" s="91">
        <f>SUM(J122:J122)</f>
        <v>62</v>
      </c>
      <c r="K121" s="97">
        <f t="shared" si="5"/>
        <v>0.4387827317763623</v>
      </c>
      <c r="L121" s="136">
        <f t="shared" si="6"/>
        <v>0.012602650622001789</v>
      </c>
      <c r="M121" s="62"/>
      <c r="R121" s="40"/>
      <c r="S121" s="40"/>
      <c r="T121" s="40"/>
      <c r="U121" s="40"/>
      <c r="V121" s="40"/>
      <c r="W121" s="40"/>
    </row>
    <row r="122" spans="1:23" ht="17.25" customHeight="1">
      <c r="A122" s="52" t="s">
        <v>217</v>
      </c>
      <c r="B122" s="38" t="s">
        <v>144</v>
      </c>
      <c r="C122" s="48" t="s">
        <v>124</v>
      </c>
      <c r="D122" s="48" t="s">
        <v>211</v>
      </c>
      <c r="E122" s="48" t="s">
        <v>427</v>
      </c>
      <c r="F122" s="52" t="s">
        <v>157</v>
      </c>
      <c r="G122" s="48" t="s">
        <v>145</v>
      </c>
      <c r="H122" s="90">
        <v>4919.5</v>
      </c>
      <c r="I122" s="130">
        <v>141.3</v>
      </c>
      <c r="J122" s="106">
        <f>J123</f>
        <v>62</v>
      </c>
      <c r="K122" s="96">
        <f t="shared" si="5"/>
        <v>0.4387827317763623</v>
      </c>
      <c r="L122" s="137">
        <f t="shared" si="6"/>
        <v>0.012602906799471491</v>
      </c>
      <c r="M122" s="37"/>
      <c r="N122" s="37"/>
      <c r="O122" s="37"/>
      <c r="P122" s="40"/>
      <c r="Q122" s="40"/>
      <c r="R122" s="40"/>
      <c r="S122" s="40"/>
      <c r="T122" s="40"/>
      <c r="U122" s="40"/>
      <c r="V122" s="40"/>
      <c r="W122" s="40"/>
    </row>
    <row r="123" spans="1:23" ht="18" customHeight="1">
      <c r="A123" s="52" t="s">
        <v>318</v>
      </c>
      <c r="B123" s="38" t="s">
        <v>159</v>
      </c>
      <c r="C123" s="48" t="s">
        <v>124</v>
      </c>
      <c r="D123" s="48" t="s">
        <v>211</v>
      </c>
      <c r="E123" s="48" t="s">
        <v>427</v>
      </c>
      <c r="F123" s="52" t="s">
        <v>157</v>
      </c>
      <c r="G123" s="48" t="s">
        <v>148</v>
      </c>
      <c r="H123" s="90">
        <v>4919.5</v>
      </c>
      <c r="I123" s="130">
        <v>141.3</v>
      </c>
      <c r="J123" s="90">
        <v>62</v>
      </c>
      <c r="K123" s="96">
        <f t="shared" si="5"/>
        <v>0.4387827317763623</v>
      </c>
      <c r="L123" s="137">
        <f t="shared" si="6"/>
        <v>0.012602906799471491</v>
      </c>
      <c r="M123" s="39"/>
      <c r="N123" s="39"/>
      <c r="O123" s="39"/>
      <c r="P123" s="40"/>
      <c r="Q123" s="40"/>
      <c r="R123" s="40"/>
      <c r="S123" s="40"/>
      <c r="T123" s="40"/>
      <c r="U123" s="40"/>
      <c r="V123" s="40"/>
      <c r="W123" s="40"/>
    </row>
    <row r="124" spans="1:23" ht="16.5" customHeight="1">
      <c r="A124" s="61" t="s">
        <v>66</v>
      </c>
      <c r="B124" s="111" t="s">
        <v>319</v>
      </c>
      <c r="C124" s="61" t="s">
        <v>124</v>
      </c>
      <c r="D124" s="61" t="s">
        <v>320</v>
      </c>
      <c r="E124" s="48"/>
      <c r="F124" s="52"/>
      <c r="G124" s="48"/>
      <c r="H124" s="91">
        <v>27</v>
      </c>
      <c r="I124" s="129">
        <v>27</v>
      </c>
      <c r="J124" s="91">
        <f>J125</f>
        <v>27</v>
      </c>
      <c r="K124" s="97">
        <f t="shared" si="5"/>
        <v>1</v>
      </c>
      <c r="L124" s="136">
        <f t="shared" si="6"/>
        <v>1</v>
      </c>
      <c r="M124" s="39"/>
      <c r="N124" s="39"/>
      <c r="O124" s="39"/>
      <c r="P124" s="40"/>
      <c r="Q124" s="40"/>
      <c r="R124" s="40"/>
      <c r="S124" s="40"/>
      <c r="T124" s="40"/>
      <c r="U124" s="40"/>
      <c r="V124" s="40"/>
      <c r="W124" s="40"/>
    </row>
    <row r="125" spans="1:23" ht="31.5" customHeight="1">
      <c r="A125" s="61" t="s">
        <v>67</v>
      </c>
      <c r="B125" s="111" t="s">
        <v>321</v>
      </c>
      <c r="C125" s="61" t="s">
        <v>124</v>
      </c>
      <c r="D125" s="61" t="s">
        <v>322</v>
      </c>
      <c r="E125" s="48"/>
      <c r="F125" s="52"/>
      <c r="G125" s="48"/>
      <c r="H125" s="91">
        <v>27</v>
      </c>
      <c r="I125" s="129">
        <v>27</v>
      </c>
      <c r="J125" s="91">
        <f>J126</f>
        <v>27</v>
      </c>
      <c r="K125" s="97">
        <f t="shared" si="5"/>
        <v>1</v>
      </c>
      <c r="L125" s="136">
        <f t="shared" si="6"/>
        <v>1</v>
      </c>
      <c r="M125" s="39"/>
      <c r="N125" s="39"/>
      <c r="O125" s="39"/>
      <c r="P125" s="40"/>
      <c r="Q125" s="40"/>
      <c r="R125" s="40"/>
      <c r="S125" s="40"/>
      <c r="T125" s="40"/>
      <c r="U125" s="40"/>
      <c r="V125" s="40"/>
      <c r="W125" s="40"/>
    </row>
    <row r="126" spans="1:23" ht="44.25" customHeight="1">
      <c r="A126" s="61" t="s">
        <v>68</v>
      </c>
      <c r="B126" s="111" t="s">
        <v>323</v>
      </c>
      <c r="C126" s="61" t="s">
        <v>124</v>
      </c>
      <c r="D126" s="61" t="s">
        <v>322</v>
      </c>
      <c r="E126" s="61" t="s">
        <v>428</v>
      </c>
      <c r="F126" s="98"/>
      <c r="G126" s="61"/>
      <c r="H126" s="91">
        <v>27</v>
      </c>
      <c r="I126" s="129">
        <v>27</v>
      </c>
      <c r="J126" s="104">
        <f>J127+J128</f>
        <v>27</v>
      </c>
      <c r="K126" s="97">
        <f t="shared" si="5"/>
        <v>1</v>
      </c>
      <c r="L126" s="136">
        <f t="shared" si="6"/>
        <v>1</v>
      </c>
      <c r="M126" s="39"/>
      <c r="N126" s="39"/>
      <c r="O126" s="39"/>
      <c r="P126" s="40"/>
      <c r="Q126" s="40"/>
      <c r="R126" s="40"/>
      <c r="S126" s="40"/>
      <c r="T126" s="40"/>
      <c r="U126" s="40"/>
      <c r="V126" s="40"/>
      <c r="W126" s="40"/>
    </row>
    <row r="127" spans="1:23" ht="16.5" customHeight="1">
      <c r="A127" s="52" t="s">
        <v>222</v>
      </c>
      <c r="B127" s="38" t="s">
        <v>159</v>
      </c>
      <c r="C127" s="48" t="s">
        <v>124</v>
      </c>
      <c r="D127" s="48" t="s">
        <v>322</v>
      </c>
      <c r="E127" s="48" t="s">
        <v>428</v>
      </c>
      <c r="F127" s="52" t="s">
        <v>157</v>
      </c>
      <c r="G127" s="48" t="s">
        <v>148</v>
      </c>
      <c r="H127" s="90">
        <v>11.5</v>
      </c>
      <c r="I127" s="130">
        <v>11.5</v>
      </c>
      <c r="J127" s="90">
        <v>11.5</v>
      </c>
      <c r="K127" s="96">
        <f t="shared" si="5"/>
        <v>1</v>
      </c>
      <c r="L127" s="137">
        <f t="shared" si="6"/>
        <v>1</v>
      </c>
      <c r="M127" s="39"/>
      <c r="N127" s="39"/>
      <c r="O127" s="39"/>
      <c r="P127" s="40"/>
      <c r="Q127" s="40"/>
      <c r="R127" s="40"/>
      <c r="S127" s="40"/>
      <c r="T127" s="40"/>
      <c r="U127" s="40"/>
      <c r="V127" s="40"/>
      <c r="W127" s="40"/>
    </row>
    <row r="128" spans="1:23" ht="16.5" customHeight="1">
      <c r="A128" s="52" t="s">
        <v>429</v>
      </c>
      <c r="B128" s="38" t="s">
        <v>160</v>
      </c>
      <c r="C128" s="48" t="s">
        <v>124</v>
      </c>
      <c r="D128" s="48" t="s">
        <v>322</v>
      </c>
      <c r="E128" s="48" t="s">
        <v>428</v>
      </c>
      <c r="F128" s="52" t="s">
        <v>157</v>
      </c>
      <c r="G128" s="48" t="s">
        <v>162</v>
      </c>
      <c r="H128" s="90">
        <v>15.5</v>
      </c>
      <c r="I128" s="130">
        <v>15.5</v>
      </c>
      <c r="J128" s="90">
        <v>15.5</v>
      </c>
      <c r="K128" s="96">
        <f t="shared" si="5"/>
        <v>1</v>
      </c>
      <c r="L128" s="137">
        <f t="shared" si="6"/>
        <v>1</v>
      </c>
      <c r="M128" s="39"/>
      <c r="N128" s="39"/>
      <c r="O128" s="39"/>
      <c r="P128" s="40"/>
      <c r="Q128" s="40"/>
      <c r="R128" s="40"/>
      <c r="S128" s="40"/>
      <c r="T128" s="40"/>
      <c r="U128" s="40"/>
      <c r="V128" s="40"/>
      <c r="W128" s="40"/>
    </row>
    <row r="129" spans="1:23" ht="16.5" customHeight="1">
      <c r="A129" s="61" t="s">
        <v>69</v>
      </c>
      <c r="B129" s="53" t="s">
        <v>218</v>
      </c>
      <c r="C129" s="53"/>
      <c r="D129" s="61" t="s">
        <v>219</v>
      </c>
      <c r="E129" s="61"/>
      <c r="F129" s="61"/>
      <c r="G129" s="99"/>
      <c r="H129" s="91">
        <v>13595</v>
      </c>
      <c r="I129" s="129">
        <f>I130+I134+I166</f>
        <v>6196.500000000001</v>
      </c>
      <c r="J129" s="104">
        <f>J130+J134+J166</f>
        <v>5805.599999999999</v>
      </c>
      <c r="K129" s="97">
        <f t="shared" si="5"/>
        <v>0.9369160009682883</v>
      </c>
      <c r="L129" s="136">
        <f t="shared" si="6"/>
        <v>0.42703935270319965</v>
      </c>
      <c r="M129" s="39"/>
      <c r="N129" s="39"/>
      <c r="O129" s="39"/>
      <c r="P129" s="40"/>
      <c r="Q129" s="40"/>
      <c r="R129" s="40"/>
      <c r="S129" s="40"/>
      <c r="T129" s="40"/>
      <c r="U129" s="40"/>
      <c r="V129" s="40"/>
      <c r="W129" s="40"/>
    </row>
    <row r="130" spans="1:23" ht="40.5" customHeight="1">
      <c r="A130" s="61" t="s">
        <v>70</v>
      </c>
      <c r="B130" s="53" t="s">
        <v>220</v>
      </c>
      <c r="C130" s="61" t="s">
        <v>124</v>
      </c>
      <c r="D130" s="61" t="s">
        <v>221</v>
      </c>
      <c r="E130" s="61"/>
      <c r="F130" s="48"/>
      <c r="G130" s="99"/>
      <c r="H130" s="91">
        <v>144</v>
      </c>
      <c r="I130" s="129">
        <v>68.6</v>
      </c>
      <c r="J130" s="104">
        <f>J131</f>
        <v>30</v>
      </c>
      <c r="K130" s="97">
        <f t="shared" si="5"/>
        <v>0.4373177842565598</v>
      </c>
      <c r="L130" s="136">
        <f t="shared" si="6"/>
        <v>0.20833333333333334</v>
      </c>
      <c r="M130" s="39"/>
      <c r="N130" s="39"/>
      <c r="O130" s="39"/>
      <c r="P130" s="40"/>
      <c r="Q130" s="40"/>
      <c r="R130" s="40"/>
      <c r="S130" s="40"/>
      <c r="T130" s="40"/>
      <c r="U130" s="40"/>
      <c r="V130" s="40"/>
      <c r="W130" s="40"/>
    </row>
    <row r="131" spans="1:23" ht="111.75" customHeight="1">
      <c r="A131" s="61" t="s">
        <v>231</v>
      </c>
      <c r="B131" s="109" t="s">
        <v>324</v>
      </c>
      <c r="C131" s="61" t="s">
        <v>124</v>
      </c>
      <c r="D131" s="61" t="s">
        <v>221</v>
      </c>
      <c r="E131" s="61" t="s">
        <v>430</v>
      </c>
      <c r="F131" s="61"/>
      <c r="G131" s="99"/>
      <c r="H131" s="91">
        <v>144</v>
      </c>
      <c r="I131" s="129">
        <v>68.6</v>
      </c>
      <c r="J131" s="104">
        <f>J132</f>
        <v>30</v>
      </c>
      <c r="K131" s="97">
        <f t="shared" si="5"/>
        <v>0.4373177842565598</v>
      </c>
      <c r="L131" s="136">
        <f t="shared" si="6"/>
        <v>0.20833333333333334</v>
      </c>
      <c r="M131" s="39"/>
      <c r="N131" s="39"/>
      <c r="O131" s="39"/>
      <c r="P131" s="40"/>
      <c r="Q131" s="40"/>
      <c r="R131" s="40"/>
      <c r="S131" s="40"/>
      <c r="T131" s="40"/>
      <c r="U131" s="40"/>
      <c r="V131" s="40"/>
      <c r="W131" s="40"/>
    </row>
    <row r="132" spans="1:23" ht="20.25" customHeight="1">
      <c r="A132" s="48" t="s">
        <v>325</v>
      </c>
      <c r="B132" s="38" t="s">
        <v>144</v>
      </c>
      <c r="C132" s="48" t="s">
        <v>124</v>
      </c>
      <c r="D132" s="48" t="s">
        <v>221</v>
      </c>
      <c r="E132" s="48" t="s">
        <v>430</v>
      </c>
      <c r="F132" s="48" t="s">
        <v>157</v>
      </c>
      <c r="G132" s="110">
        <v>220</v>
      </c>
      <c r="H132" s="90">
        <v>144</v>
      </c>
      <c r="I132" s="130">
        <v>68.6</v>
      </c>
      <c r="J132" s="106">
        <f>J133</f>
        <v>30</v>
      </c>
      <c r="K132" s="96">
        <f t="shared" si="5"/>
        <v>0.4373177842565598</v>
      </c>
      <c r="L132" s="137">
        <f t="shared" si="6"/>
        <v>0.20833333333333334</v>
      </c>
      <c r="M132" s="39"/>
      <c r="N132" s="39"/>
      <c r="O132" s="39"/>
      <c r="P132" s="40"/>
      <c r="Q132" s="40"/>
      <c r="R132" s="40"/>
      <c r="S132" s="40"/>
      <c r="T132" s="40"/>
      <c r="U132" s="40"/>
      <c r="V132" s="40"/>
      <c r="W132" s="40"/>
    </row>
    <row r="133" spans="1:23" ht="16.5" customHeight="1">
      <c r="A133" s="48" t="s">
        <v>232</v>
      </c>
      <c r="B133" s="38" t="s">
        <v>159</v>
      </c>
      <c r="C133" s="48" t="s">
        <v>124</v>
      </c>
      <c r="D133" s="48" t="s">
        <v>221</v>
      </c>
      <c r="E133" s="48" t="s">
        <v>430</v>
      </c>
      <c r="F133" s="48" t="s">
        <v>157</v>
      </c>
      <c r="G133" s="110">
        <v>226</v>
      </c>
      <c r="H133" s="90">
        <v>144</v>
      </c>
      <c r="I133" s="130">
        <v>68.6</v>
      </c>
      <c r="J133" s="90">
        <v>30</v>
      </c>
      <c r="K133" s="96">
        <f t="shared" si="5"/>
        <v>0.4373177842565598</v>
      </c>
      <c r="L133" s="137">
        <f t="shared" si="6"/>
        <v>0.20833333333333334</v>
      </c>
      <c r="M133" s="39"/>
      <c r="N133" s="39"/>
      <c r="O133" s="39"/>
      <c r="P133" s="40"/>
      <c r="Q133" s="40"/>
      <c r="R133" s="40"/>
      <c r="S133" s="40"/>
      <c r="T133" s="40"/>
      <c r="U133" s="40"/>
      <c r="V133" s="40"/>
      <c r="W133" s="40"/>
    </row>
    <row r="134" spans="1:23" ht="25.5" customHeight="1">
      <c r="A134" s="61" t="s">
        <v>326</v>
      </c>
      <c r="B134" s="53" t="s">
        <v>223</v>
      </c>
      <c r="C134" s="61"/>
      <c r="D134" s="61" t="s">
        <v>224</v>
      </c>
      <c r="E134" s="61"/>
      <c r="F134" s="48"/>
      <c r="G134" s="99"/>
      <c r="H134" s="91">
        <v>12300</v>
      </c>
      <c r="I134" s="129">
        <f>I135+I152+I157+I160+I162+I164</f>
        <v>5423.900000000001</v>
      </c>
      <c r="J134" s="104">
        <f>J135+J152+J157+J160+J162+J164</f>
        <v>5079.4</v>
      </c>
      <c r="K134" s="97">
        <f t="shared" si="5"/>
        <v>0.9364848171979571</v>
      </c>
      <c r="L134" s="136">
        <f t="shared" si="6"/>
        <v>0.4129593495934959</v>
      </c>
      <c r="M134" s="39"/>
      <c r="N134" s="39"/>
      <c r="O134" s="39"/>
      <c r="P134" s="40"/>
      <c r="Q134" s="40"/>
      <c r="R134" s="40"/>
      <c r="S134" s="40"/>
      <c r="T134" s="40"/>
      <c r="U134" s="40"/>
      <c r="V134" s="40"/>
      <c r="W134" s="40"/>
    </row>
    <row r="135" spans="1:23" ht="37.5" customHeight="1">
      <c r="A135" s="61" t="s">
        <v>327</v>
      </c>
      <c r="B135" s="113" t="s">
        <v>328</v>
      </c>
      <c r="C135" s="61" t="s">
        <v>124</v>
      </c>
      <c r="D135" s="61" t="s">
        <v>224</v>
      </c>
      <c r="E135" s="61" t="s">
        <v>431</v>
      </c>
      <c r="F135" s="48"/>
      <c r="G135" s="99"/>
      <c r="H135" s="91">
        <v>10879.6</v>
      </c>
      <c r="I135" s="129">
        <v>4629.900000000001</v>
      </c>
      <c r="J135" s="104">
        <f>J136+J139+J147+J148</f>
        <v>4331.4</v>
      </c>
      <c r="K135" s="97">
        <f t="shared" si="5"/>
        <v>0.9355277651785134</v>
      </c>
      <c r="L135" s="136">
        <f t="shared" si="6"/>
        <v>0.39812125445788443</v>
      </c>
      <c r="M135" s="39"/>
      <c r="N135" s="39"/>
      <c r="O135" s="39"/>
      <c r="P135" s="40"/>
      <c r="Q135" s="40"/>
      <c r="R135" s="40"/>
      <c r="S135" s="40"/>
      <c r="T135" s="40"/>
      <c r="U135" s="40"/>
      <c r="V135" s="40"/>
      <c r="W135" s="40"/>
    </row>
    <row r="136" spans="1:23" ht="15" customHeight="1">
      <c r="A136" s="48" t="s">
        <v>329</v>
      </c>
      <c r="B136" s="38" t="s">
        <v>132</v>
      </c>
      <c r="C136" s="48" t="s">
        <v>124</v>
      </c>
      <c r="D136" s="48" t="s">
        <v>224</v>
      </c>
      <c r="E136" s="48" t="s">
        <v>431</v>
      </c>
      <c r="F136" s="48" t="s">
        <v>200</v>
      </c>
      <c r="G136" s="48" t="s">
        <v>134</v>
      </c>
      <c r="H136" s="90">
        <v>9139.6</v>
      </c>
      <c r="I136" s="130">
        <v>4056.5</v>
      </c>
      <c r="J136" s="106">
        <f>J137+J138</f>
        <v>3787.4</v>
      </c>
      <c r="K136" s="96">
        <f t="shared" si="5"/>
        <v>0.9336620239122396</v>
      </c>
      <c r="L136" s="137">
        <f t="shared" si="6"/>
        <v>0.4143945030417086</v>
      </c>
      <c r="M136" s="39"/>
      <c r="N136" s="39"/>
      <c r="O136" s="39"/>
      <c r="P136" s="40"/>
      <c r="Q136" s="40"/>
      <c r="R136" s="40"/>
      <c r="S136" s="40"/>
      <c r="T136" s="40"/>
      <c r="U136" s="40"/>
      <c r="V136" s="40"/>
      <c r="W136" s="40"/>
    </row>
    <row r="137" spans="1:23" ht="16.5" customHeight="1">
      <c r="A137" s="48" t="s">
        <v>330</v>
      </c>
      <c r="B137" s="38" t="s">
        <v>136</v>
      </c>
      <c r="C137" s="48" t="s">
        <v>124</v>
      </c>
      <c r="D137" s="48" t="s">
        <v>224</v>
      </c>
      <c r="E137" s="48" t="s">
        <v>431</v>
      </c>
      <c r="F137" s="48" t="s">
        <v>201</v>
      </c>
      <c r="G137" s="48" t="s">
        <v>137</v>
      </c>
      <c r="H137" s="90">
        <v>7019.700000000001</v>
      </c>
      <c r="I137" s="130">
        <v>3159.6</v>
      </c>
      <c r="J137" s="90">
        <v>2937.4</v>
      </c>
      <c r="K137" s="96">
        <f t="shared" si="5"/>
        <v>0.9296746423597925</v>
      </c>
      <c r="L137" s="137">
        <f aca="true" t="shared" si="7" ref="L137:L168">J137/H137</f>
        <v>0.4184509309514651</v>
      </c>
      <c r="M137" s="39"/>
      <c r="N137" s="39"/>
      <c r="O137" s="39"/>
      <c r="P137" s="40"/>
      <c r="Q137" s="40"/>
      <c r="R137" s="40"/>
      <c r="S137" s="40"/>
      <c r="T137" s="40"/>
      <c r="U137" s="40"/>
      <c r="V137" s="40"/>
      <c r="W137" s="40"/>
    </row>
    <row r="138" spans="1:23" ht="21.75" customHeight="1">
      <c r="A138" s="48" t="s">
        <v>331</v>
      </c>
      <c r="B138" s="38" t="s">
        <v>139</v>
      </c>
      <c r="C138" s="48" t="s">
        <v>124</v>
      </c>
      <c r="D138" s="48" t="s">
        <v>224</v>
      </c>
      <c r="E138" s="48" t="s">
        <v>431</v>
      </c>
      <c r="F138" s="48" t="s">
        <v>432</v>
      </c>
      <c r="G138" s="48" t="s">
        <v>140</v>
      </c>
      <c r="H138" s="90">
        <v>2119.9</v>
      </c>
      <c r="I138" s="130">
        <v>896.9</v>
      </c>
      <c r="J138" s="90">
        <v>850</v>
      </c>
      <c r="K138" s="96">
        <f t="shared" si="5"/>
        <v>0.947708774668302</v>
      </c>
      <c r="L138" s="137">
        <f t="shared" si="7"/>
        <v>0.40096230954290296</v>
      </c>
      <c r="M138" s="39"/>
      <c r="N138" s="39"/>
      <c r="O138" s="39"/>
      <c r="P138" s="40"/>
      <c r="Q138" s="40"/>
      <c r="R138" s="40"/>
      <c r="S138" s="40"/>
      <c r="T138" s="40"/>
      <c r="U138" s="40"/>
      <c r="V138" s="40"/>
      <c r="W138" s="40"/>
    </row>
    <row r="139" spans="1:23" ht="18" customHeight="1">
      <c r="A139" s="48" t="s">
        <v>332</v>
      </c>
      <c r="B139" s="38" t="s">
        <v>144</v>
      </c>
      <c r="C139" s="48" t="s">
        <v>124</v>
      </c>
      <c r="D139" s="48" t="s">
        <v>224</v>
      </c>
      <c r="E139" s="48" t="s">
        <v>431</v>
      </c>
      <c r="F139" s="48" t="s">
        <v>177</v>
      </c>
      <c r="G139" s="48" t="s">
        <v>145</v>
      </c>
      <c r="H139" s="90">
        <v>1385.4999999999998</v>
      </c>
      <c r="I139" s="130">
        <v>468.29999999999995</v>
      </c>
      <c r="J139" s="106">
        <f>SUM(J140:J146)</f>
        <v>439.6000000000001</v>
      </c>
      <c r="K139" s="96">
        <f t="shared" si="5"/>
        <v>0.9387144992526161</v>
      </c>
      <c r="L139" s="137">
        <f t="shared" si="7"/>
        <v>0.31728617827499106</v>
      </c>
      <c r="M139" s="39"/>
      <c r="N139" s="39"/>
      <c r="O139" s="39"/>
      <c r="P139" s="40"/>
      <c r="Q139" s="40"/>
      <c r="R139" s="40"/>
      <c r="S139" s="40"/>
      <c r="T139" s="40"/>
      <c r="U139" s="40"/>
      <c r="V139" s="40"/>
      <c r="W139" s="40"/>
    </row>
    <row r="140" spans="1:23" ht="17.25" customHeight="1">
      <c r="A140" s="48" t="s">
        <v>333</v>
      </c>
      <c r="B140" s="38" t="s">
        <v>153</v>
      </c>
      <c r="C140" s="48" t="s">
        <v>124</v>
      </c>
      <c r="D140" s="48" t="s">
        <v>224</v>
      </c>
      <c r="E140" s="48" t="s">
        <v>431</v>
      </c>
      <c r="F140" s="48" t="s">
        <v>154</v>
      </c>
      <c r="G140" s="48" t="s">
        <v>155</v>
      </c>
      <c r="H140" s="90">
        <v>84.6</v>
      </c>
      <c r="I140" s="130">
        <v>39.5</v>
      </c>
      <c r="J140" s="90">
        <v>39.5</v>
      </c>
      <c r="K140" s="96">
        <f t="shared" si="5"/>
        <v>1</v>
      </c>
      <c r="L140" s="137">
        <f t="shared" si="7"/>
        <v>0.466903073286052</v>
      </c>
      <c r="M140" s="37"/>
      <c r="N140" s="37"/>
      <c r="O140" s="37"/>
      <c r="P140" s="40"/>
      <c r="Q140" s="40"/>
      <c r="R140" s="40"/>
      <c r="S140" s="40"/>
      <c r="T140" s="40"/>
      <c r="U140" s="40"/>
      <c r="V140" s="40"/>
      <c r="W140" s="40"/>
    </row>
    <row r="141" spans="1:23" ht="18.75" customHeight="1">
      <c r="A141" s="48" t="s">
        <v>334</v>
      </c>
      <c r="B141" s="38" t="s">
        <v>178</v>
      </c>
      <c r="C141" s="48" t="s">
        <v>124</v>
      </c>
      <c r="D141" s="48" t="s">
        <v>224</v>
      </c>
      <c r="E141" s="48" t="s">
        <v>431</v>
      </c>
      <c r="F141" s="48" t="s">
        <v>157</v>
      </c>
      <c r="G141" s="48" t="s">
        <v>179</v>
      </c>
      <c r="H141" s="90">
        <v>43.2</v>
      </c>
      <c r="I141" s="130">
        <v>21.6</v>
      </c>
      <c r="J141" s="90">
        <v>21.6</v>
      </c>
      <c r="K141" s="96">
        <f t="shared" si="5"/>
        <v>1</v>
      </c>
      <c r="L141" s="137">
        <f t="shared" si="7"/>
        <v>0.5</v>
      </c>
      <c r="M141" s="39"/>
      <c r="N141" s="39"/>
      <c r="O141" s="39"/>
      <c r="P141" s="40"/>
      <c r="Q141" s="40"/>
      <c r="R141" s="40"/>
      <c r="S141" s="40"/>
      <c r="T141" s="40"/>
      <c r="U141" s="40"/>
      <c r="V141" s="40"/>
      <c r="W141" s="40"/>
    </row>
    <row r="142" spans="1:23" ht="16.5" customHeight="1">
      <c r="A142" s="48" t="s">
        <v>335</v>
      </c>
      <c r="B142" s="38" t="s">
        <v>180</v>
      </c>
      <c r="C142" s="48" t="s">
        <v>124</v>
      </c>
      <c r="D142" s="48" t="s">
        <v>224</v>
      </c>
      <c r="E142" s="48" t="s">
        <v>431</v>
      </c>
      <c r="F142" s="48" t="s">
        <v>157</v>
      </c>
      <c r="G142" s="48" t="s">
        <v>181</v>
      </c>
      <c r="H142" s="90">
        <v>697.3</v>
      </c>
      <c r="I142" s="130">
        <v>225.5</v>
      </c>
      <c r="J142" s="90">
        <v>200</v>
      </c>
      <c r="K142" s="96">
        <f aca="true" t="shared" si="8" ref="K142:K196">J142/I142</f>
        <v>0.8869179600886918</v>
      </c>
      <c r="L142" s="137">
        <f t="shared" si="7"/>
        <v>0.286820593718629</v>
      </c>
      <c r="M142" s="63"/>
      <c r="N142" s="64"/>
      <c r="O142" s="63"/>
      <c r="P142" s="63"/>
      <c r="Q142" s="65"/>
      <c r="R142" s="65"/>
      <c r="S142" s="47"/>
      <c r="T142" s="37"/>
      <c r="U142" s="40"/>
      <c r="V142" s="40"/>
      <c r="W142" s="40"/>
    </row>
    <row r="143" spans="1:23" ht="14.25" customHeight="1">
      <c r="A143" s="48" t="s">
        <v>336</v>
      </c>
      <c r="B143" s="38" t="s">
        <v>156</v>
      </c>
      <c r="C143" s="48" t="s">
        <v>124</v>
      </c>
      <c r="D143" s="48" t="s">
        <v>224</v>
      </c>
      <c r="E143" s="48" t="s">
        <v>431</v>
      </c>
      <c r="F143" s="48" t="s">
        <v>154</v>
      </c>
      <c r="G143" s="48" t="s">
        <v>158</v>
      </c>
      <c r="H143" s="90">
        <v>86.8</v>
      </c>
      <c r="I143" s="130">
        <v>27.799999999999997</v>
      </c>
      <c r="J143" s="90">
        <v>24.6</v>
      </c>
      <c r="K143" s="96">
        <f t="shared" si="8"/>
        <v>0.8848920863309354</v>
      </c>
      <c r="L143" s="137">
        <f t="shared" si="7"/>
        <v>0.283410138248848</v>
      </c>
      <c r="M143" s="66"/>
      <c r="N143" s="67"/>
      <c r="O143" s="36"/>
      <c r="P143" s="36"/>
      <c r="Q143" s="36"/>
      <c r="R143" s="36"/>
      <c r="S143" s="36"/>
      <c r="T143" s="39"/>
      <c r="U143" s="40"/>
      <c r="V143" s="40"/>
      <c r="W143" s="40"/>
    </row>
    <row r="144" spans="1:23" ht="13.5" customHeight="1">
      <c r="A144" s="48" t="s">
        <v>337</v>
      </c>
      <c r="B144" s="38" t="s">
        <v>156</v>
      </c>
      <c r="C144" s="48" t="s">
        <v>124</v>
      </c>
      <c r="D144" s="48" t="s">
        <v>224</v>
      </c>
      <c r="E144" s="48" t="s">
        <v>431</v>
      </c>
      <c r="F144" s="48" t="s">
        <v>157</v>
      </c>
      <c r="G144" s="48" t="s">
        <v>158</v>
      </c>
      <c r="H144" s="90">
        <v>351.8</v>
      </c>
      <c r="I144" s="130">
        <v>73.1</v>
      </c>
      <c r="J144" s="90">
        <v>73.1</v>
      </c>
      <c r="K144" s="96">
        <f t="shared" si="8"/>
        <v>1</v>
      </c>
      <c r="L144" s="137">
        <f t="shared" si="7"/>
        <v>0.2077885162023877</v>
      </c>
      <c r="M144" s="66"/>
      <c r="N144" s="67"/>
      <c r="O144" s="36"/>
      <c r="P144" s="36"/>
      <c r="Q144" s="36"/>
      <c r="R144" s="36"/>
      <c r="S144" s="68"/>
      <c r="T144" s="39"/>
      <c r="U144" s="40"/>
      <c r="V144" s="40"/>
      <c r="W144" s="40"/>
    </row>
    <row r="145" spans="1:23" ht="20.25" customHeight="1">
      <c r="A145" s="48" t="s">
        <v>338</v>
      </c>
      <c r="B145" s="38" t="s">
        <v>159</v>
      </c>
      <c r="C145" s="48" t="s">
        <v>124</v>
      </c>
      <c r="D145" s="48" t="s">
        <v>224</v>
      </c>
      <c r="E145" s="48" t="s">
        <v>431</v>
      </c>
      <c r="F145" s="48" t="s">
        <v>154</v>
      </c>
      <c r="G145" s="48" t="s">
        <v>148</v>
      </c>
      <c r="H145" s="90">
        <v>116.8</v>
      </c>
      <c r="I145" s="130">
        <v>75.8</v>
      </c>
      <c r="J145" s="90">
        <v>75.8</v>
      </c>
      <c r="K145" s="96">
        <f t="shared" si="8"/>
        <v>1</v>
      </c>
      <c r="L145" s="137">
        <f t="shared" si="7"/>
        <v>0.648972602739726</v>
      </c>
      <c r="M145" s="66"/>
      <c r="N145" s="67"/>
      <c r="O145" s="36"/>
      <c r="P145" s="36"/>
      <c r="Q145" s="36"/>
      <c r="R145" s="36"/>
      <c r="S145" s="36"/>
      <c r="T145" s="39"/>
      <c r="U145" s="40"/>
      <c r="V145" s="40"/>
      <c r="W145" s="40"/>
    </row>
    <row r="146" spans="1:23" ht="24.75" customHeight="1">
      <c r="A146" s="48" t="s">
        <v>339</v>
      </c>
      <c r="B146" s="38" t="s">
        <v>159</v>
      </c>
      <c r="C146" s="48" t="s">
        <v>124</v>
      </c>
      <c r="D146" s="48" t="s">
        <v>224</v>
      </c>
      <c r="E146" s="48" t="s">
        <v>431</v>
      </c>
      <c r="F146" s="48" t="s">
        <v>157</v>
      </c>
      <c r="G146" s="48" t="s">
        <v>148</v>
      </c>
      <c r="H146" s="90">
        <v>5</v>
      </c>
      <c r="I146" s="130">
        <v>5</v>
      </c>
      <c r="J146" s="90">
        <v>5</v>
      </c>
      <c r="K146" s="96">
        <f t="shared" si="8"/>
        <v>1</v>
      </c>
      <c r="L146" s="137">
        <f t="shared" si="7"/>
        <v>1</v>
      </c>
      <c r="U146" s="40"/>
      <c r="V146" s="40"/>
      <c r="W146" s="40"/>
    </row>
    <row r="147" spans="1:23" ht="15.75" customHeight="1">
      <c r="A147" s="48" t="s">
        <v>340</v>
      </c>
      <c r="B147" s="38" t="s">
        <v>160</v>
      </c>
      <c r="C147" s="48" t="s">
        <v>124</v>
      </c>
      <c r="D147" s="48" t="s">
        <v>224</v>
      </c>
      <c r="E147" s="48" t="s">
        <v>431</v>
      </c>
      <c r="F147" s="48" t="s">
        <v>182</v>
      </c>
      <c r="G147" s="48" t="s">
        <v>162</v>
      </c>
      <c r="H147" s="90">
        <v>5.6</v>
      </c>
      <c r="I147" s="130">
        <v>1.4</v>
      </c>
      <c r="J147" s="90">
        <v>1.4</v>
      </c>
      <c r="K147" s="96">
        <f t="shared" si="8"/>
        <v>1</v>
      </c>
      <c r="L147" s="137">
        <f t="shared" si="7"/>
        <v>0.25</v>
      </c>
      <c r="M147" s="37"/>
      <c r="N147" s="37"/>
      <c r="O147" s="37"/>
      <c r="P147" s="40"/>
      <c r="Q147" s="40"/>
      <c r="R147" s="40"/>
      <c r="S147" s="40"/>
      <c r="T147" s="40"/>
      <c r="U147" s="40"/>
      <c r="V147" s="40"/>
      <c r="W147" s="40"/>
    </row>
    <row r="148" spans="1:23" ht="20.25" customHeight="1">
      <c r="A148" s="48" t="s">
        <v>341</v>
      </c>
      <c r="B148" s="38" t="s">
        <v>163</v>
      </c>
      <c r="C148" s="48" t="s">
        <v>124</v>
      </c>
      <c r="D148" s="48" t="s">
        <v>224</v>
      </c>
      <c r="E148" s="48" t="s">
        <v>431</v>
      </c>
      <c r="F148" s="48" t="s">
        <v>177</v>
      </c>
      <c r="G148" s="48" t="s">
        <v>13</v>
      </c>
      <c r="H148" s="90">
        <v>348.90000000000003</v>
      </c>
      <c r="I148" s="130">
        <v>103.70000000000002</v>
      </c>
      <c r="J148" s="106">
        <f>SUM(J149:J151)</f>
        <v>103</v>
      </c>
      <c r="K148" s="96">
        <f t="shared" si="8"/>
        <v>0.9932497589199613</v>
      </c>
      <c r="L148" s="137">
        <f t="shared" si="7"/>
        <v>0.295213528231585</v>
      </c>
      <c r="M148" s="37"/>
      <c r="N148" s="37"/>
      <c r="O148" s="37"/>
      <c r="P148" s="40"/>
      <c r="Q148" s="40"/>
      <c r="R148" s="40"/>
      <c r="S148" s="40"/>
      <c r="T148" s="40"/>
      <c r="U148" s="40"/>
      <c r="V148" s="40"/>
      <c r="W148" s="40"/>
    </row>
    <row r="149" spans="1:23" ht="21" customHeight="1">
      <c r="A149" s="48" t="s">
        <v>342</v>
      </c>
      <c r="B149" s="38" t="s">
        <v>164</v>
      </c>
      <c r="C149" s="48" t="s">
        <v>124</v>
      </c>
      <c r="D149" s="48" t="s">
        <v>224</v>
      </c>
      <c r="E149" s="48" t="s">
        <v>431</v>
      </c>
      <c r="F149" s="48" t="s">
        <v>157</v>
      </c>
      <c r="G149" s="48" t="s">
        <v>165</v>
      </c>
      <c r="H149" s="90">
        <v>73</v>
      </c>
      <c r="I149" s="130">
        <v>6.6</v>
      </c>
      <c r="J149" s="90">
        <v>6</v>
      </c>
      <c r="K149" s="96">
        <f t="shared" si="8"/>
        <v>0.9090909090909092</v>
      </c>
      <c r="L149" s="137">
        <f t="shared" si="7"/>
        <v>0.0821917808219178</v>
      </c>
      <c r="M149" s="37"/>
      <c r="N149" s="37"/>
      <c r="O149" s="37"/>
      <c r="P149" s="40"/>
      <c r="Q149" s="40"/>
      <c r="R149" s="40"/>
      <c r="S149" s="40"/>
      <c r="T149" s="40"/>
      <c r="U149" s="40"/>
      <c r="V149" s="40"/>
      <c r="W149" s="40"/>
    </row>
    <row r="150" spans="1:23" ht="16.5" customHeight="1">
      <c r="A150" s="48" t="s">
        <v>343</v>
      </c>
      <c r="B150" s="38" t="s">
        <v>166</v>
      </c>
      <c r="C150" s="48" t="s">
        <v>124</v>
      </c>
      <c r="D150" s="48" t="s">
        <v>224</v>
      </c>
      <c r="E150" s="48" t="s">
        <v>431</v>
      </c>
      <c r="F150" s="48" t="s">
        <v>154</v>
      </c>
      <c r="G150" s="48" t="s">
        <v>167</v>
      </c>
      <c r="H150" s="90">
        <v>64</v>
      </c>
      <c r="I150" s="130">
        <v>29</v>
      </c>
      <c r="J150" s="90">
        <v>29</v>
      </c>
      <c r="K150" s="96">
        <f t="shared" si="8"/>
        <v>1</v>
      </c>
      <c r="L150" s="137">
        <f t="shared" si="7"/>
        <v>0.453125</v>
      </c>
      <c r="M150" s="37"/>
      <c r="N150" s="37"/>
      <c r="O150" s="37"/>
      <c r="P150" s="40"/>
      <c r="Q150" s="40"/>
      <c r="R150" s="40"/>
      <c r="S150" s="40"/>
      <c r="T150" s="40"/>
      <c r="U150" s="40"/>
      <c r="V150" s="40"/>
      <c r="W150" s="40"/>
    </row>
    <row r="151" spans="1:23" ht="19.5" customHeight="1">
      <c r="A151" s="48" t="s">
        <v>344</v>
      </c>
      <c r="B151" s="38" t="s">
        <v>166</v>
      </c>
      <c r="C151" s="48" t="s">
        <v>124</v>
      </c>
      <c r="D151" s="48" t="s">
        <v>224</v>
      </c>
      <c r="E151" s="48" t="s">
        <v>431</v>
      </c>
      <c r="F151" s="48" t="s">
        <v>157</v>
      </c>
      <c r="G151" s="48" t="s">
        <v>167</v>
      </c>
      <c r="H151" s="90">
        <v>211.89999999999998</v>
      </c>
      <c r="I151" s="130">
        <v>68.10000000000001</v>
      </c>
      <c r="J151" s="90">
        <v>68</v>
      </c>
      <c r="K151" s="96">
        <f t="shared" si="8"/>
        <v>0.9985315712187958</v>
      </c>
      <c r="L151" s="137">
        <f t="shared" si="7"/>
        <v>0.32090608777725343</v>
      </c>
      <c r="M151" s="37"/>
      <c r="N151" s="37"/>
      <c r="O151" s="37"/>
      <c r="P151" s="40"/>
      <c r="Q151" s="40"/>
      <c r="R151" s="40"/>
      <c r="S151" s="40"/>
      <c r="T151" s="40"/>
      <c r="U151" s="40"/>
      <c r="V151" s="40"/>
      <c r="W151" s="40"/>
    </row>
    <row r="152" spans="1:23" ht="25.5" customHeight="1">
      <c r="A152" s="61" t="s">
        <v>345</v>
      </c>
      <c r="B152" s="111" t="s">
        <v>346</v>
      </c>
      <c r="C152" s="61" t="s">
        <v>124</v>
      </c>
      <c r="D152" s="61" t="s">
        <v>224</v>
      </c>
      <c r="E152" s="61" t="s">
        <v>433</v>
      </c>
      <c r="F152" s="48"/>
      <c r="G152" s="99"/>
      <c r="H152" s="91">
        <v>573.5</v>
      </c>
      <c r="I152" s="129">
        <v>334</v>
      </c>
      <c r="J152" s="91">
        <f>SUM(J153:J156)</f>
        <v>292</v>
      </c>
      <c r="K152" s="97">
        <f t="shared" si="8"/>
        <v>0.874251497005988</v>
      </c>
      <c r="L152" s="136">
        <f t="shared" si="7"/>
        <v>0.5091543156059285</v>
      </c>
      <c r="M152" s="37"/>
      <c r="N152" s="37"/>
      <c r="O152" s="37"/>
      <c r="P152" s="40"/>
      <c r="Q152" s="40"/>
      <c r="R152" s="40"/>
      <c r="S152" s="40"/>
      <c r="T152" s="40"/>
      <c r="U152" s="40"/>
      <c r="V152" s="40"/>
      <c r="W152" s="40"/>
    </row>
    <row r="153" spans="1:23" ht="17.25" customHeight="1">
      <c r="A153" s="48" t="s">
        <v>347</v>
      </c>
      <c r="B153" s="38" t="s">
        <v>159</v>
      </c>
      <c r="C153" s="48" t="s">
        <v>124</v>
      </c>
      <c r="D153" s="48" t="s">
        <v>224</v>
      </c>
      <c r="E153" s="48" t="s">
        <v>433</v>
      </c>
      <c r="F153" s="48" t="s">
        <v>157</v>
      </c>
      <c r="G153" s="110">
        <v>226</v>
      </c>
      <c r="H153" s="90">
        <v>197</v>
      </c>
      <c r="I153" s="130">
        <v>184.5</v>
      </c>
      <c r="J153" s="90">
        <v>184.5</v>
      </c>
      <c r="K153" s="96">
        <f t="shared" si="8"/>
        <v>1</v>
      </c>
      <c r="L153" s="137">
        <f t="shared" si="7"/>
        <v>0.9365482233502538</v>
      </c>
      <c r="M153" s="37"/>
      <c r="N153" s="37"/>
      <c r="O153" s="37"/>
      <c r="P153" s="40"/>
      <c r="Q153" s="40"/>
      <c r="R153" s="40"/>
      <c r="S153" s="40"/>
      <c r="T153" s="40"/>
      <c r="U153" s="40"/>
      <c r="V153" s="40"/>
      <c r="W153" s="40"/>
    </row>
    <row r="154" spans="1:23" ht="15" customHeight="1">
      <c r="A154" s="48" t="s">
        <v>348</v>
      </c>
      <c r="B154" s="38" t="s">
        <v>160</v>
      </c>
      <c r="C154" s="48" t="s">
        <v>124</v>
      </c>
      <c r="D154" s="48" t="s">
        <v>224</v>
      </c>
      <c r="E154" s="48" t="s">
        <v>433</v>
      </c>
      <c r="F154" s="48" t="s">
        <v>157</v>
      </c>
      <c r="G154" s="48" t="s">
        <v>162</v>
      </c>
      <c r="H154" s="90">
        <v>293</v>
      </c>
      <c r="I154" s="130">
        <v>66</v>
      </c>
      <c r="J154" s="90">
        <v>24</v>
      </c>
      <c r="K154" s="96">
        <f t="shared" si="8"/>
        <v>0.36363636363636365</v>
      </c>
      <c r="L154" s="137">
        <f t="shared" si="7"/>
        <v>0.08191126279863481</v>
      </c>
      <c r="M154" s="37"/>
      <c r="N154" s="37"/>
      <c r="O154" s="37"/>
      <c r="P154" s="40"/>
      <c r="Q154" s="40"/>
      <c r="R154" s="40"/>
      <c r="S154" s="40"/>
      <c r="T154" s="40"/>
      <c r="U154" s="40"/>
      <c r="V154" s="40"/>
      <c r="W154" s="40"/>
    </row>
    <row r="155" spans="1:23" ht="15" customHeight="1">
      <c r="A155" s="48" t="s">
        <v>349</v>
      </c>
      <c r="B155" s="38" t="s">
        <v>164</v>
      </c>
      <c r="C155" s="48" t="s">
        <v>124</v>
      </c>
      <c r="D155" s="48" t="s">
        <v>224</v>
      </c>
      <c r="E155" s="48" t="s">
        <v>433</v>
      </c>
      <c r="F155" s="48" t="s">
        <v>157</v>
      </c>
      <c r="G155" s="48" t="s">
        <v>165</v>
      </c>
      <c r="H155" s="90">
        <v>82</v>
      </c>
      <c r="I155" s="130">
        <v>82</v>
      </c>
      <c r="J155" s="90">
        <v>82</v>
      </c>
      <c r="K155" s="96">
        <f t="shared" si="8"/>
        <v>1</v>
      </c>
      <c r="L155" s="137">
        <f t="shared" si="7"/>
        <v>1</v>
      </c>
      <c r="M155" s="37"/>
      <c r="N155" s="37"/>
      <c r="O155" s="37"/>
      <c r="P155" s="40"/>
      <c r="Q155" s="40"/>
      <c r="R155" s="40"/>
      <c r="S155" s="40"/>
      <c r="T155" s="40"/>
      <c r="U155" s="40"/>
      <c r="V155" s="40"/>
      <c r="W155" s="40"/>
    </row>
    <row r="156" spans="1:23" ht="15.75" customHeight="1">
      <c r="A156" s="48" t="s">
        <v>473</v>
      </c>
      <c r="B156" s="38" t="s">
        <v>164</v>
      </c>
      <c r="C156" s="48" t="s">
        <v>124</v>
      </c>
      <c r="D156" s="48" t="s">
        <v>224</v>
      </c>
      <c r="E156" s="48" t="s">
        <v>433</v>
      </c>
      <c r="F156" s="48" t="s">
        <v>157</v>
      </c>
      <c r="G156" s="128">
        <v>340</v>
      </c>
      <c r="H156" s="90">
        <v>1.5</v>
      </c>
      <c r="I156" s="130">
        <v>1.5</v>
      </c>
      <c r="J156" s="90">
        <v>1.5</v>
      </c>
      <c r="K156" s="96">
        <f t="shared" si="8"/>
        <v>1</v>
      </c>
      <c r="L156" s="137">
        <f t="shared" si="7"/>
        <v>1</v>
      </c>
      <c r="M156" s="37"/>
      <c r="N156" s="37"/>
      <c r="O156" s="37"/>
      <c r="P156" s="40"/>
      <c r="Q156" s="40"/>
      <c r="R156" s="40"/>
      <c r="S156" s="40"/>
      <c r="T156" s="40"/>
      <c r="U156" s="40"/>
      <c r="V156" s="40"/>
      <c r="W156" s="40"/>
    </row>
    <row r="157" spans="1:23" ht="51.75" customHeight="1">
      <c r="A157" s="61" t="s">
        <v>350</v>
      </c>
      <c r="B157" s="53" t="s">
        <v>434</v>
      </c>
      <c r="C157" s="61" t="s">
        <v>124</v>
      </c>
      <c r="D157" s="61" t="s">
        <v>224</v>
      </c>
      <c r="E157" s="61" t="s">
        <v>435</v>
      </c>
      <c r="F157" s="48"/>
      <c r="G157" s="48"/>
      <c r="H157" s="91">
        <v>60</v>
      </c>
      <c r="I157" s="129">
        <v>60</v>
      </c>
      <c r="J157" s="104">
        <f>J158+J159</f>
        <v>60</v>
      </c>
      <c r="K157" s="97">
        <f t="shared" si="8"/>
        <v>1</v>
      </c>
      <c r="L157" s="136">
        <f t="shared" si="7"/>
        <v>1</v>
      </c>
      <c r="M157" s="37"/>
      <c r="N157" s="37"/>
      <c r="O157" s="37"/>
      <c r="P157" s="40"/>
      <c r="Q157" s="40"/>
      <c r="R157" s="40"/>
      <c r="S157" s="40"/>
      <c r="T157" s="40"/>
      <c r="U157" s="40"/>
      <c r="V157" s="40"/>
      <c r="W157" s="40"/>
    </row>
    <row r="158" spans="1:23" ht="16.5" customHeight="1">
      <c r="A158" s="48" t="s">
        <v>436</v>
      </c>
      <c r="B158" s="38" t="s">
        <v>159</v>
      </c>
      <c r="C158" s="48" t="s">
        <v>124</v>
      </c>
      <c r="D158" s="48" t="s">
        <v>224</v>
      </c>
      <c r="E158" s="48" t="s">
        <v>435</v>
      </c>
      <c r="F158" s="48" t="s">
        <v>157</v>
      </c>
      <c r="G158" s="48" t="s">
        <v>148</v>
      </c>
      <c r="H158" s="90">
        <v>15</v>
      </c>
      <c r="I158" s="130">
        <v>15</v>
      </c>
      <c r="J158" s="90">
        <v>15</v>
      </c>
      <c r="K158" s="96">
        <f t="shared" si="8"/>
        <v>1</v>
      </c>
      <c r="L158" s="137">
        <f t="shared" si="7"/>
        <v>1</v>
      </c>
      <c r="M158" s="37"/>
      <c r="N158" s="37"/>
      <c r="O158" s="37"/>
      <c r="P158" s="40"/>
      <c r="Q158" s="40"/>
      <c r="R158" s="40"/>
      <c r="S158" s="40"/>
      <c r="T158" s="40"/>
      <c r="U158" s="40"/>
      <c r="V158" s="40"/>
      <c r="W158" s="40"/>
    </row>
    <row r="159" spans="1:23" ht="19.5" customHeight="1">
      <c r="A159" s="48" t="s">
        <v>437</v>
      </c>
      <c r="B159" s="38" t="s">
        <v>166</v>
      </c>
      <c r="C159" s="48" t="s">
        <v>124</v>
      </c>
      <c r="D159" s="48" t="s">
        <v>224</v>
      </c>
      <c r="E159" s="48" t="s">
        <v>435</v>
      </c>
      <c r="F159" s="48" t="s">
        <v>157</v>
      </c>
      <c r="G159" s="48" t="s">
        <v>167</v>
      </c>
      <c r="H159" s="90">
        <v>45</v>
      </c>
      <c r="I159" s="130">
        <v>45</v>
      </c>
      <c r="J159" s="90">
        <v>45</v>
      </c>
      <c r="K159" s="96">
        <f t="shared" si="8"/>
        <v>1</v>
      </c>
      <c r="L159" s="137">
        <f t="shared" si="7"/>
        <v>1</v>
      </c>
      <c r="M159" s="37"/>
      <c r="N159" s="37"/>
      <c r="O159" s="37"/>
      <c r="P159" s="40"/>
      <c r="Q159" s="40"/>
      <c r="R159" s="40"/>
      <c r="S159" s="40"/>
      <c r="T159" s="40"/>
      <c r="U159" s="40"/>
      <c r="V159" s="40"/>
      <c r="W159" s="40"/>
    </row>
    <row r="160" spans="1:23" ht="61.5" customHeight="1">
      <c r="A160" s="61" t="s">
        <v>438</v>
      </c>
      <c r="B160" s="53" t="s">
        <v>439</v>
      </c>
      <c r="C160" s="61" t="s">
        <v>124</v>
      </c>
      <c r="D160" s="61" t="s">
        <v>224</v>
      </c>
      <c r="E160" s="61" t="s">
        <v>440</v>
      </c>
      <c r="F160" s="48"/>
      <c r="G160" s="48"/>
      <c r="H160" s="91">
        <v>30</v>
      </c>
      <c r="I160" s="129">
        <v>0</v>
      </c>
      <c r="J160" s="91">
        <f>J161</f>
        <v>0</v>
      </c>
      <c r="K160" s="97">
        <v>0</v>
      </c>
      <c r="L160" s="136">
        <f t="shared" si="7"/>
        <v>0</v>
      </c>
      <c r="M160" s="37"/>
      <c r="N160" s="37"/>
      <c r="O160" s="37"/>
      <c r="P160" s="40"/>
      <c r="Q160" s="40"/>
      <c r="R160" s="40"/>
      <c r="S160" s="40"/>
      <c r="T160" s="40"/>
      <c r="U160" s="40"/>
      <c r="V160" s="40"/>
      <c r="W160" s="40"/>
    </row>
    <row r="161" spans="1:23" ht="18" customHeight="1">
      <c r="A161" s="48" t="s">
        <v>441</v>
      </c>
      <c r="B161" s="38" t="s">
        <v>166</v>
      </c>
      <c r="C161" s="48" t="s">
        <v>124</v>
      </c>
      <c r="D161" s="48" t="s">
        <v>224</v>
      </c>
      <c r="E161" s="48" t="s">
        <v>440</v>
      </c>
      <c r="F161" s="48" t="s">
        <v>157</v>
      </c>
      <c r="G161" s="48" t="s">
        <v>167</v>
      </c>
      <c r="H161" s="90">
        <v>30</v>
      </c>
      <c r="I161" s="130">
        <v>0</v>
      </c>
      <c r="J161" s="95">
        <v>0</v>
      </c>
      <c r="K161" s="96">
        <v>0</v>
      </c>
      <c r="L161" s="137">
        <f t="shared" si="7"/>
        <v>0</v>
      </c>
      <c r="M161" s="37"/>
      <c r="N161" s="37"/>
      <c r="O161" s="37"/>
      <c r="P161" s="40"/>
      <c r="Q161" s="40"/>
      <c r="R161" s="40"/>
      <c r="S161" s="40"/>
      <c r="T161" s="40"/>
      <c r="U161" s="40"/>
      <c r="V161" s="40"/>
      <c r="W161" s="40"/>
    </row>
    <row r="162" spans="1:23" ht="47.25" customHeight="1">
      <c r="A162" s="61" t="s">
        <v>442</v>
      </c>
      <c r="B162" s="111" t="s">
        <v>353</v>
      </c>
      <c r="C162" s="61" t="s">
        <v>124</v>
      </c>
      <c r="D162" s="61" t="s">
        <v>224</v>
      </c>
      <c r="E162" s="61" t="s">
        <v>443</v>
      </c>
      <c r="F162" s="61"/>
      <c r="G162" s="99"/>
      <c r="H162" s="91">
        <v>50</v>
      </c>
      <c r="I162" s="129">
        <v>20</v>
      </c>
      <c r="J162" s="119">
        <f>J163</f>
        <v>20</v>
      </c>
      <c r="K162" s="97">
        <f t="shared" si="8"/>
        <v>1</v>
      </c>
      <c r="L162" s="136">
        <f t="shared" si="7"/>
        <v>0.4</v>
      </c>
      <c r="M162" s="37"/>
      <c r="N162" s="37"/>
      <c r="O162" s="37"/>
      <c r="P162" s="40"/>
      <c r="Q162" s="40"/>
      <c r="R162" s="40"/>
      <c r="S162" s="40"/>
      <c r="T162" s="40"/>
      <c r="U162" s="40"/>
      <c r="V162" s="40"/>
      <c r="W162" s="40"/>
    </row>
    <row r="163" spans="1:23" ht="20.25" customHeight="1">
      <c r="A163" s="48" t="s">
        <v>444</v>
      </c>
      <c r="B163" s="38" t="s">
        <v>160</v>
      </c>
      <c r="C163" s="48" t="s">
        <v>124</v>
      </c>
      <c r="D163" s="48" t="s">
        <v>224</v>
      </c>
      <c r="E163" s="48" t="s">
        <v>443</v>
      </c>
      <c r="F163" s="48" t="s">
        <v>157</v>
      </c>
      <c r="G163" s="48" t="s">
        <v>162</v>
      </c>
      <c r="H163" s="90">
        <v>50</v>
      </c>
      <c r="I163" s="130">
        <v>20</v>
      </c>
      <c r="J163" s="90">
        <v>20</v>
      </c>
      <c r="K163" s="96">
        <f t="shared" si="8"/>
        <v>1</v>
      </c>
      <c r="L163" s="137">
        <f t="shared" si="7"/>
        <v>0.4</v>
      </c>
      <c r="M163" s="37"/>
      <c r="N163" s="37"/>
      <c r="O163" s="37"/>
      <c r="P163" s="40"/>
      <c r="Q163" s="40"/>
      <c r="R163" s="40"/>
      <c r="S163" s="40"/>
      <c r="T163" s="40"/>
      <c r="U163" s="40"/>
      <c r="V163" s="40"/>
      <c r="W163" s="40"/>
    </row>
    <row r="164" spans="1:23" ht="53.25" customHeight="1">
      <c r="A164" s="61" t="s">
        <v>350</v>
      </c>
      <c r="B164" s="111" t="s">
        <v>351</v>
      </c>
      <c r="C164" s="61" t="s">
        <v>124</v>
      </c>
      <c r="D164" s="61" t="s">
        <v>224</v>
      </c>
      <c r="E164" s="61" t="s">
        <v>445</v>
      </c>
      <c r="F164" s="61"/>
      <c r="G164" s="99"/>
      <c r="H164" s="91">
        <v>706.9</v>
      </c>
      <c r="I164" s="129">
        <v>380</v>
      </c>
      <c r="J164" s="91">
        <f>J165</f>
        <v>376</v>
      </c>
      <c r="K164" s="97">
        <f t="shared" si="8"/>
        <v>0.9894736842105263</v>
      </c>
      <c r="L164" s="136">
        <f t="shared" si="7"/>
        <v>0.531899844391003</v>
      </c>
      <c r="M164" s="37"/>
      <c r="N164" s="37"/>
      <c r="O164" s="37"/>
      <c r="P164" s="40"/>
      <c r="Q164" s="40"/>
      <c r="R164" s="40"/>
      <c r="S164" s="40"/>
      <c r="T164" s="40"/>
      <c r="U164" s="40"/>
      <c r="V164" s="40"/>
      <c r="W164" s="40"/>
    </row>
    <row r="165" spans="1:23" ht="20.25" customHeight="1">
      <c r="A165" s="48" t="s">
        <v>352</v>
      </c>
      <c r="B165" s="38" t="s">
        <v>160</v>
      </c>
      <c r="C165" s="48" t="s">
        <v>124</v>
      </c>
      <c r="D165" s="48" t="s">
        <v>224</v>
      </c>
      <c r="E165" s="48" t="s">
        <v>445</v>
      </c>
      <c r="F165" s="48" t="s">
        <v>157</v>
      </c>
      <c r="G165" s="48" t="s">
        <v>162</v>
      </c>
      <c r="H165" s="90">
        <v>706.9</v>
      </c>
      <c r="I165" s="130">
        <v>380</v>
      </c>
      <c r="J165" s="90">
        <v>376</v>
      </c>
      <c r="K165" s="96">
        <f t="shared" si="8"/>
        <v>0.9894736842105263</v>
      </c>
      <c r="L165" s="137">
        <f t="shared" si="7"/>
        <v>0.531899844391003</v>
      </c>
      <c r="M165" s="37"/>
      <c r="N165" s="37"/>
      <c r="O165" s="37"/>
      <c r="P165" s="40"/>
      <c r="Q165" s="40"/>
      <c r="R165" s="40"/>
      <c r="S165" s="40"/>
      <c r="T165" s="40"/>
      <c r="U165" s="40"/>
      <c r="V165" s="40"/>
      <c r="W165" s="40"/>
    </row>
    <row r="166" spans="1:23" ht="16.5" customHeight="1">
      <c r="A166" s="61" t="s">
        <v>354</v>
      </c>
      <c r="B166" s="53" t="s">
        <v>225</v>
      </c>
      <c r="C166" s="61" t="s">
        <v>124</v>
      </c>
      <c r="D166" s="61" t="s">
        <v>226</v>
      </c>
      <c r="E166" s="48"/>
      <c r="F166" s="48"/>
      <c r="G166" s="48"/>
      <c r="H166" s="91">
        <v>1151</v>
      </c>
      <c r="I166" s="129">
        <v>704</v>
      </c>
      <c r="J166" s="91">
        <f>J167</f>
        <v>696.2</v>
      </c>
      <c r="K166" s="97">
        <f t="shared" si="8"/>
        <v>0.9889204545454546</v>
      </c>
      <c r="L166" s="136">
        <f t="shared" si="7"/>
        <v>0.6048653344917464</v>
      </c>
      <c r="M166" s="37"/>
      <c r="N166" s="37"/>
      <c r="O166" s="37"/>
      <c r="P166" s="40"/>
      <c r="Q166" s="40"/>
      <c r="R166" s="40"/>
      <c r="S166" s="40"/>
      <c r="T166" s="40"/>
      <c r="U166" s="40"/>
      <c r="V166" s="40"/>
      <c r="W166" s="40"/>
    </row>
    <row r="167" spans="1:23" ht="45.75" customHeight="1">
      <c r="A167" s="61" t="s">
        <v>355</v>
      </c>
      <c r="B167" s="53" t="s">
        <v>446</v>
      </c>
      <c r="C167" s="61" t="s">
        <v>124</v>
      </c>
      <c r="D167" s="61" t="s">
        <v>226</v>
      </c>
      <c r="E167" s="61" t="s">
        <v>447</v>
      </c>
      <c r="F167" s="48"/>
      <c r="G167" s="48"/>
      <c r="H167" s="91">
        <v>1151</v>
      </c>
      <c r="I167" s="129">
        <v>704</v>
      </c>
      <c r="J167" s="104">
        <f>J168</f>
        <v>696.2</v>
      </c>
      <c r="K167" s="97">
        <f t="shared" si="8"/>
        <v>0.9889204545454546</v>
      </c>
      <c r="L167" s="136">
        <f t="shared" si="7"/>
        <v>0.6048653344917464</v>
      </c>
      <c r="M167" s="37"/>
      <c r="N167" s="37"/>
      <c r="O167" s="37"/>
      <c r="P167" s="40"/>
      <c r="Q167" s="40"/>
      <c r="R167" s="40"/>
      <c r="S167" s="40"/>
      <c r="T167" s="40"/>
      <c r="U167" s="40"/>
      <c r="V167" s="40"/>
      <c r="W167" s="40"/>
    </row>
    <row r="168" spans="1:23" ht="16.5" customHeight="1">
      <c r="A168" s="48" t="s">
        <v>356</v>
      </c>
      <c r="B168" s="38" t="s">
        <v>159</v>
      </c>
      <c r="C168" s="48" t="s">
        <v>124</v>
      </c>
      <c r="D168" s="48" t="s">
        <v>226</v>
      </c>
      <c r="E168" s="48" t="s">
        <v>447</v>
      </c>
      <c r="F168" s="48" t="s">
        <v>157</v>
      </c>
      <c r="G168" s="48" t="s">
        <v>148</v>
      </c>
      <c r="H168" s="90">
        <v>1151</v>
      </c>
      <c r="I168" s="130">
        <v>704</v>
      </c>
      <c r="J168" s="90">
        <f>446.2+250</f>
        <v>696.2</v>
      </c>
      <c r="K168" s="96">
        <f t="shared" si="8"/>
        <v>0.9889204545454546</v>
      </c>
      <c r="L168" s="137">
        <f t="shared" si="7"/>
        <v>0.6048653344917464</v>
      </c>
      <c r="M168" s="39"/>
      <c r="N168" s="39"/>
      <c r="O168" s="39"/>
      <c r="P168" s="40"/>
      <c r="Q168" s="40"/>
      <c r="R168" s="40"/>
      <c r="S168" s="40"/>
      <c r="T168" s="40"/>
      <c r="U168" s="40"/>
      <c r="V168" s="40"/>
      <c r="W168" s="40"/>
    </row>
    <row r="169" spans="1:23" ht="18" customHeight="1">
      <c r="A169" s="61" t="s">
        <v>71</v>
      </c>
      <c r="B169" s="53" t="s">
        <v>227</v>
      </c>
      <c r="C169" s="53"/>
      <c r="D169" s="61" t="s">
        <v>228</v>
      </c>
      <c r="E169" s="48"/>
      <c r="F169" s="48"/>
      <c r="G169" s="99"/>
      <c r="H169" s="91">
        <v>2073.6</v>
      </c>
      <c r="I169" s="129">
        <v>782</v>
      </c>
      <c r="J169" s="91">
        <f>J170</f>
        <v>718.8</v>
      </c>
      <c r="K169" s="97">
        <f t="shared" si="8"/>
        <v>0.9191815856777493</v>
      </c>
      <c r="L169" s="136">
        <f aca="true" t="shared" si="9" ref="L169:L196">J169/H169</f>
        <v>0.3466435185185185</v>
      </c>
      <c r="M169" s="37"/>
      <c r="N169" s="37"/>
      <c r="O169" s="37"/>
      <c r="P169" s="40"/>
      <c r="Q169" s="40"/>
      <c r="R169" s="40"/>
      <c r="S169" s="40"/>
      <c r="T169" s="40"/>
      <c r="U169" s="40"/>
      <c r="V169" s="40"/>
      <c r="W169" s="40"/>
    </row>
    <row r="170" spans="1:23" ht="20.25" customHeight="1">
      <c r="A170" s="61" t="s">
        <v>74</v>
      </c>
      <c r="B170" s="53" t="s">
        <v>229</v>
      </c>
      <c r="C170" s="61" t="s">
        <v>124</v>
      </c>
      <c r="D170" s="61" t="s">
        <v>230</v>
      </c>
      <c r="E170" s="61"/>
      <c r="F170" s="61"/>
      <c r="G170" s="99"/>
      <c r="H170" s="91">
        <v>2073.6</v>
      </c>
      <c r="I170" s="129">
        <v>782</v>
      </c>
      <c r="J170" s="91">
        <f>J171+J173+J175</f>
        <v>718.8</v>
      </c>
      <c r="K170" s="97">
        <f t="shared" si="8"/>
        <v>0.9191815856777493</v>
      </c>
      <c r="L170" s="136">
        <f t="shared" si="9"/>
        <v>0.3466435185185185</v>
      </c>
      <c r="M170" s="37"/>
      <c r="N170" s="37"/>
      <c r="O170" s="37"/>
      <c r="P170" s="40"/>
      <c r="Q170" s="40"/>
      <c r="R170" s="40"/>
      <c r="S170" s="40"/>
      <c r="T170" s="40"/>
      <c r="U170" s="40"/>
      <c r="V170" s="40"/>
      <c r="W170" s="40"/>
    </row>
    <row r="171" spans="1:23" ht="53.25" customHeight="1">
      <c r="A171" s="61" t="s">
        <v>237</v>
      </c>
      <c r="B171" s="111" t="s">
        <v>357</v>
      </c>
      <c r="C171" s="61" t="s">
        <v>124</v>
      </c>
      <c r="D171" s="61" t="s">
        <v>230</v>
      </c>
      <c r="E171" s="61" t="s">
        <v>448</v>
      </c>
      <c r="F171" s="61"/>
      <c r="G171" s="99"/>
      <c r="H171" s="91">
        <v>1773.6</v>
      </c>
      <c r="I171" s="129">
        <v>601</v>
      </c>
      <c r="J171" s="104">
        <f>J172</f>
        <v>539.6</v>
      </c>
      <c r="K171" s="97">
        <f t="shared" si="8"/>
        <v>0.8978369384359401</v>
      </c>
      <c r="L171" s="136">
        <f t="shared" si="9"/>
        <v>0.30423996391520075</v>
      </c>
      <c r="M171" s="39"/>
      <c r="N171" s="39"/>
      <c r="O171" s="39"/>
      <c r="P171" s="40"/>
      <c r="Q171" s="40"/>
      <c r="R171" s="40"/>
      <c r="S171" s="40"/>
      <c r="T171" s="40"/>
      <c r="U171" s="40"/>
      <c r="V171" s="40"/>
      <c r="W171" s="40"/>
    </row>
    <row r="172" spans="1:23" ht="20.25" customHeight="1">
      <c r="A172" s="48" t="s">
        <v>358</v>
      </c>
      <c r="B172" s="38" t="s">
        <v>160</v>
      </c>
      <c r="C172" s="48" t="s">
        <v>124</v>
      </c>
      <c r="D172" s="48" t="s">
        <v>230</v>
      </c>
      <c r="E172" s="48" t="s">
        <v>448</v>
      </c>
      <c r="F172" s="48" t="s">
        <v>157</v>
      </c>
      <c r="G172" s="48" t="s">
        <v>162</v>
      </c>
      <c r="H172" s="90">
        <v>1773.6</v>
      </c>
      <c r="I172" s="130">
        <v>601</v>
      </c>
      <c r="J172" s="114">
        <v>539.6</v>
      </c>
      <c r="K172" s="96">
        <f t="shared" si="8"/>
        <v>0.8978369384359401</v>
      </c>
      <c r="L172" s="137">
        <f t="shared" si="9"/>
        <v>0.30423996391520075</v>
      </c>
      <c r="M172" s="69"/>
      <c r="N172" s="70"/>
      <c r="O172" s="70"/>
      <c r="P172" s="40"/>
      <c r="Q172" s="40"/>
      <c r="R172" s="40"/>
      <c r="S172" s="40"/>
      <c r="T172" s="40"/>
      <c r="U172" s="40"/>
      <c r="V172" s="40"/>
      <c r="W172" s="40"/>
    </row>
    <row r="173" spans="1:23" ht="39.75" customHeight="1">
      <c r="A173" s="61" t="s">
        <v>359</v>
      </c>
      <c r="B173" s="111" t="s">
        <v>363</v>
      </c>
      <c r="C173" s="48" t="s">
        <v>124</v>
      </c>
      <c r="D173" s="61" t="s">
        <v>230</v>
      </c>
      <c r="E173" s="61" t="s">
        <v>449</v>
      </c>
      <c r="F173" s="61"/>
      <c r="G173" s="99"/>
      <c r="H173" s="91">
        <v>200</v>
      </c>
      <c r="I173" s="129">
        <v>155</v>
      </c>
      <c r="J173" s="91">
        <f>J174</f>
        <v>154.2</v>
      </c>
      <c r="K173" s="97">
        <f t="shared" si="8"/>
        <v>0.9948387096774193</v>
      </c>
      <c r="L173" s="136">
        <f t="shared" si="9"/>
        <v>0.7709999999999999</v>
      </c>
      <c r="M173" s="69"/>
      <c r="N173" s="70"/>
      <c r="O173" s="70"/>
      <c r="P173" s="40"/>
      <c r="Q173" s="40"/>
      <c r="R173" s="40"/>
      <c r="S173" s="40"/>
      <c r="T173" s="40"/>
      <c r="U173" s="40"/>
      <c r="V173" s="40"/>
      <c r="W173" s="40"/>
    </row>
    <row r="174" spans="1:23" ht="18.75" customHeight="1">
      <c r="A174" s="48" t="s">
        <v>361</v>
      </c>
      <c r="B174" s="38" t="s">
        <v>160</v>
      </c>
      <c r="C174" s="48" t="s">
        <v>124</v>
      </c>
      <c r="D174" s="48" t="s">
        <v>230</v>
      </c>
      <c r="E174" s="48" t="s">
        <v>449</v>
      </c>
      <c r="F174" s="48" t="s">
        <v>157</v>
      </c>
      <c r="G174" s="48" t="s">
        <v>162</v>
      </c>
      <c r="H174" s="90">
        <v>200</v>
      </c>
      <c r="I174" s="130">
        <v>155</v>
      </c>
      <c r="J174" s="90">
        <v>154.2</v>
      </c>
      <c r="K174" s="96">
        <f t="shared" si="8"/>
        <v>0.9948387096774193</v>
      </c>
      <c r="L174" s="137">
        <f t="shared" si="9"/>
        <v>0.7709999999999999</v>
      </c>
      <c r="M174" s="69"/>
      <c r="N174" s="70"/>
      <c r="O174" s="70"/>
      <c r="P174" s="40"/>
      <c r="Q174" s="40"/>
      <c r="R174" s="40"/>
      <c r="S174" s="40"/>
      <c r="T174" s="40"/>
      <c r="U174" s="40"/>
      <c r="V174" s="40"/>
      <c r="W174" s="40"/>
    </row>
    <row r="175" spans="1:23" ht="39.75" customHeight="1">
      <c r="A175" s="61" t="s">
        <v>362</v>
      </c>
      <c r="B175" s="111" t="s">
        <v>360</v>
      </c>
      <c r="C175" s="61" t="s">
        <v>124</v>
      </c>
      <c r="D175" s="61" t="s">
        <v>230</v>
      </c>
      <c r="E175" s="61" t="s">
        <v>450</v>
      </c>
      <c r="F175" s="48"/>
      <c r="G175" s="48"/>
      <c r="H175" s="91">
        <v>100</v>
      </c>
      <c r="I175" s="129">
        <v>26</v>
      </c>
      <c r="J175" s="104">
        <f>J176</f>
        <v>25</v>
      </c>
      <c r="K175" s="97">
        <f t="shared" si="8"/>
        <v>0.9615384615384616</v>
      </c>
      <c r="L175" s="136">
        <f t="shared" si="9"/>
        <v>0.25</v>
      </c>
      <c r="M175" s="39"/>
      <c r="N175" s="39"/>
      <c r="O175" s="39"/>
      <c r="P175" s="40"/>
      <c r="Q175" s="40"/>
      <c r="R175" s="40"/>
      <c r="S175" s="40"/>
      <c r="T175" s="40"/>
      <c r="U175" s="40"/>
      <c r="V175" s="40"/>
      <c r="W175" s="40"/>
    </row>
    <row r="176" spans="1:23" ht="18" customHeight="1">
      <c r="A176" s="48" t="s">
        <v>364</v>
      </c>
      <c r="B176" s="38" t="s">
        <v>160</v>
      </c>
      <c r="C176" s="48" t="s">
        <v>124</v>
      </c>
      <c r="D176" s="48" t="s">
        <v>230</v>
      </c>
      <c r="E176" s="48" t="s">
        <v>450</v>
      </c>
      <c r="F176" s="48" t="s">
        <v>157</v>
      </c>
      <c r="G176" s="48" t="s">
        <v>162</v>
      </c>
      <c r="H176" s="90">
        <v>100</v>
      </c>
      <c r="I176" s="130">
        <v>26</v>
      </c>
      <c r="J176" s="90">
        <v>25</v>
      </c>
      <c r="K176" s="96">
        <f t="shared" si="8"/>
        <v>0.9615384615384616</v>
      </c>
      <c r="L176" s="137">
        <f t="shared" si="9"/>
        <v>0.25</v>
      </c>
      <c r="M176" s="39"/>
      <c r="N176" s="39"/>
      <c r="O176" s="39"/>
      <c r="P176" s="40"/>
      <c r="Q176" s="40"/>
      <c r="R176" s="40"/>
      <c r="S176" s="40"/>
      <c r="T176" s="40"/>
      <c r="U176" s="40"/>
      <c r="V176" s="40"/>
      <c r="W176" s="40"/>
    </row>
    <row r="177" spans="1:23" ht="17.25" customHeight="1">
      <c r="A177" s="61" t="s">
        <v>88</v>
      </c>
      <c r="B177" s="53" t="s">
        <v>233</v>
      </c>
      <c r="C177" s="48"/>
      <c r="D177" s="61" t="s">
        <v>234</v>
      </c>
      <c r="E177" s="48"/>
      <c r="F177" s="48"/>
      <c r="G177" s="99"/>
      <c r="H177" s="91">
        <v>3397.1</v>
      </c>
      <c r="I177" s="129">
        <v>1335.4</v>
      </c>
      <c r="J177" s="104">
        <f>J178+J181</f>
        <v>1272.5</v>
      </c>
      <c r="K177" s="97">
        <f t="shared" si="8"/>
        <v>0.9528980080874644</v>
      </c>
      <c r="L177" s="136">
        <f t="shared" si="9"/>
        <v>0.37458420417414856</v>
      </c>
      <c r="M177" s="39"/>
      <c r="N177" s="39"/>
      <c r="O177" s="39"/>
      <c r="P177" s="40"/>
      <c r="Q177" s="40"/>
      <c r="R177" s="40"/>
      <c r="S177" s="40"/>
      <c r="T177" s="40"/>
      <c r="U177" s="40"/>
      <c r="V177" s="40"/>
      <c r="W177" s="40"/>
    </row>
    <row r="178" spans="1:23" ht="15.75" customHeight="1">
      <c r="A178" s="61" t="s">
        <v>89</v>
      </c>
      <c r="B178" s="53" t="s">
        <v>235</v>
      </c>
      <c r="C178" s="61" t="s">
        <v>124</v>
      </c>
      <c r="D178" s="61" t="s">
        <v>236</v>
      </c>
      <c r="E178" s="61"/>
      <c r="F178" s="61"/>
      <c r="G178" s="99"/>
      <c r="H178" s="91">
        <v>1387.6</v>
      </c>
      <c r="I178" s="129">
        <v>577.4</v>
      </c>
      <c r="J178" s="91">
        <f>J179</f>
        <v>528.5</v>
      </c>
      <c r="K178" s="97">
        <f t="shared" si="8"/>
        <v>0.9153100103914098</v>
      </c>
      <c r="L178" s="136">
        <f t="shared" si="9"/>
        <v>0.3808734505621217</v>
      </c>
      <c r="M178" s="39"/>
      <c r="N178" s="39"/>
      <c r="O178" s="39"/>
      <c r="P178" s="40"/>
      <c r="Q178" s="40"/>
      <c r="R178" s="40"/>
      <c r="S178" s="40"/>
      <c r="T178" s="40"/>
      <c r="U178" s="40"/>
      <c r="V178" s="40"/>
      <c r="W178" s="40"/>
    </row>
    <row r="179" spans="1:23" ht="47.25" customHeight="1">
      <c r="A179" s="61" t="s">
        <v>251</v>
      </c>
      <c r="B179" s="53" t="s">
        <v>238</v>
      </c>
      <c r="C179" s="48" t="s">
        <v>124</v>
      </c>
      <c r="D179" s="61" t="s">
        <v>236</v>
      </c>
      <c r="E179" s="61" t="s">
        <v>451</v>
      </c>
      <c r="F179" s="61"/>
      <c r="G179" s="99"/>
      <c r="H179" s="91">
        <v>1387.6</v>
      </c>
      <c r="I179" s="129">
        <v>577.4</v>
      </c>
      <c r="J179" s="104">
        <f>J180</f>
        <v>528.5</v>
      </c>
      <c r="K179" s="97">
        <f t="shared" si="8"/>
        <v>0.9153100103914098</v>
      </c>
      <c r="L179" s="136">
        <f t="shared" si="9"/>
        <v>0.3808734505621217</v>
      </c>
      <c r="M179" s="37"/>
      <c r="N179" s="37"/>
      <c r="O179" s="37"/>
      <c r="P179" s="40"/>
      <c r="Q179" s="40"/>
      <c r="R179" s="40"/>
      <c r="S179" s="40"/>
      <c r="T179" s="40"/>
      <c r="U179" s="40"/>
      <c r="V179" s="40"/>
      <c r="W179" s="40"/>
    </row>
    <row r="180" spans="1:23" ht="25.5" customHeight="1">
      <c r="A180" s="48" t="s">
        <v>252</v>
      </c>
      <c r="B180" s="38" t="s">
        <v>239</v>
      </c>
      <c r="C180" s="48" t="s">
        <v>124</v>
      </c>
      <c r="D180" s="48" t="s">
        <v>236</v>
      </c>
      <c r="E180" s="48" t="s">
        <v>451</v>
      </c>
      <c r="F180" s="48" t="s">
        <v>292</v>
      </c>
      <c r="G180" s="48" t="s">
        <v>240</v>
      </c>
      <c r="H180" s="90">
        <v>1387.6</v>
      </c>
      <c r="I180" s="130">
        <v>577.4</v>
      </c>
      <c r="J180" s="90">
        <v>528.5</v>
      </c>
      <c r="K180" s="96">
        <f t="shared" si="8"/>
        <v>0.9153100103914098</v>
      </c>
      <c r="L180" s="137">
        <f t="shared" si="9"/>
        <v>0.3808734505621217</v>
      </c>
      <c r="M180" s="37"/>
      <c r="N180" s="40"/>
      <c r="O180" s="40"/>
      <c r="P180" s="40"/>
      <c r="Q180" s="40"/>
      <c r="R180" s="40"/>
      <c r="S180" s="40"/>
      <c r="T180" s="40"/>
      <c r="U180" s="40"/>
      <c r="V180" s="40"/>
      <c r="W180" s="40"/>
    </row>
    <row r="181" spans="1:16" ht="21.75" customHeight="1">
      <c r="A181" s="61" t="s">
        <v>90</v>
      </c>
      <c r="B181" s="53" t="s">
        <v>241</v>
      </c>
      <c r="C181" s="48" t="s">
        <v>124</v>
      </c>
      <c r="D181" s="61" t="s">
        <v>242</v>
      </c>
      <c r="E181" s="48"/>
      <c r="F181" s="48"/>
      <c r="G181" s="99"/>
      <c r="H181" s="91">
        <v>2009.5</v>
      </c>
      <c r="I181" s="129">
        <v>758</v>
      </c>
      <c r="J181" s="91">
        <f>J182+J184</f>
        <v>744</v>
      </c>
      <c r="K181" s="97">
        <f t="shared" si="8"/>
        <v>0.9815303430079155</v>
      </c>
      <c r="L181" s="136">
        <f t="shared" si="9"/>
        <v>0.37024135357053994</v>
      </c>
      <c r="M181" s="35"/>
      <c r="N181" s="35"/>
      <c r="O181" s="35"/>
      <c r="P181" s="35"/>
    </row>
    <row r="182" spans="1:16" ht="63.75" customHeight="1">
      <c r="A182" s="61" t="s">
        <v>365</v>
      </c>
      <c r="B182" s="111" t="s">
        <v>367</v>
      </c>
      <c r="C182" s="61" t="s">
        <v>124</v>
      </c>
      <c r="D182" s="61" t="s">
        <v>242</v>
      </c>
      <c r="E182" s="61" t="s">
        <v>452</v>
      </c>
      <c r="F182" s="112"/>
      <c r="G182" s="99"/>
      <c r="H182" s="91">
        <v>1245.5</v>
      </c>
      <c r="I182" s="129">
        <v>524.7</v>
      </c>
      <c r="J182" s="91">
        <f>J183</f>
        <v>524</v>
      </c>
      <c r="K182" s="97">
        <f t="shared" si="8"/>
        <v>0.9986659043262816</v>
      </c>
      <c r="L182" s="136">
        <f t="shared" si="9"/>
        <v>0.4207145724608591</v>
      </c>
      <c r="M182" s="35"/>
      <c r="N182" s="35"/>
      <c r="O182" s="35"/>
      <c r="P182" s="35"/>
    </row>
    <row r="183" spans="1:16" ht="16.5" customHeight="1">
      <c r="A183" s="48" t="s">
        <v>453</v>
      </c>
      <c r="B183" s="38" t="s">
        <v>245</v>
      </c>
      <c r="C183" s="48" t="s">
        <v>124</v>
      </c>
      <c r="D183" s="48" t="s">
        <v>242</v>
      </c>
      <c r="E183" s="48" t="s">
        <v>452</v>
      </c>
      <c r="F183" s="48" t="s">
        <v>293</v>
      </c>
      <c r="G183" s="48" t="s">
        <v>246</v>
      </c>
      <c r="H183" s="90">
        <v>1245.5</v>
      </c>
      <c r="I183" s="130">
        <v>524.7</v>
      </c>
      <c r="J183" s="120">
        <v>524</v>
      </c>
      <c r="K183" s="96">
        <f t="shared" si="8"/>
        <v>0.9986659043262816</v>
      </c>
      <c r="L183" s="137">
        <f t="shared" si="9"/>
        <v>0.4207145724608591</v>
      </c>
      <c r="M183" s="35"/>
      <c r="N183" s="35"/>
      <c r="O183" s="35"/>
      <c r="P183" s="35"/>
    </row>
    <row r="184" spans="1:16" ht="60" customHeight="1">
      <c r="A184" s="61" t="s">
        <v>366</v>
      </c>
      <c r="B184" s="111" t="s">
        <v>368</v>
      </c>
      <c r="C184" s="61" t="s">
        <v>124</v>
      </c>
      <c r="D184" s="61" t="s">
        <v>242</v>
      </c>
      <c r="E184" s="61" t="s">
        <v>454</v>
      </c>
      <c r="F184" s="99"/>
      <c r="G184" s="99"/>
      <c r="H184" s="92">
        <v>764</v>
      </c>
      <c r="I184" s="129">
        <v>233.3</v>
      </c>
      <c r="J184" s="91">
        <f>J185</f>
        <v>220</v>
      </c>
      <c r="K184" s="97">
        <f t="shared" si="8"/>
        <v>0.9429918559794256</v>
      </c>
      <c r="L184" s="136">
        <f t="shared" si="9"/>
        <v>0.2879581151832461</v>
      </c>
      <c r="M184" s="35"/>
      <c r="N184" s="35"/>
      <c r="O184" s="35"/>
      <c r="P184" s="35"/>
    </row>
    <row r="185" spans="1:16" ht="15" customHeight="1">
      <c r="A185" s="48" t="s">
        <v>455</v>
      </c>
      <c r="B185" s="38" t="s">
        <v>159</v>
      </c>
      <c r="C185" s="48" t="s">
        <v>124</v>
      </c>
      <c r="D185" s="48" t="s">
        <v>242</v>
      </c>
      <c r="E185" s="48" t="s">
        <v>454</v>
      </c>
      <c r="F185" s="48" t="s">
        <v>369</v>
      </c>
      <c r="G185" s="48" t="s">
        <v>148</v>
      </c>
      <c r="H185" s="114">
        <v>764</v>
      </c>
      <c r="I185" s="130">
        <v>233.3</v>
      </c>
      <c r="J185" s="120">
        <v>220</v>
      </c>
      <c r="K185" s="96">
        <f t="shared" si="8"/>
        <v>0.9429918559794256</v>
      </c>
      <c r="L185" s="137">
        <f t="shared" si="9"/>
        <v>0.2879581151832461</v>
      </c>
      <c r="M185" s="35"/>
      <c r="N185" s="35"/>
      <c r="O185" s="35"/>
      <c r="P185" s="35"/>
    </row>
    <row r="186" spans="1:16" ht="16.5" customHeight="1">
      <c r="A186" s="61" t="s">
        <v>253</v>
      </c>
      <c r="B186" s="53" t="s">
        <v>247</v>
      </c>
      <c r="C186" s="53"/>
      <c r="D186" s="61" t="s">
        <v>248</v>
      </c>
      <c r="E186" s="48"/>
      <c r="F186" s="48"/>
      <c r="G186" s="99"/>
      <c r="H186" s="91">
        <v>1000</v>
      </c>
      <c r="I186" s="129">
        <v>500</v>
      </c>
      <c r="J186" s="92">
        <f>J187</f>
        <v>500</v>
      </c>
      <c r="K186" s="97">
        <f t="shared" si="8"/>
        <v>1</v>
      </c>
      <c r="L186" s="136">
        <f t="shared" si="9"/>
        <v>0.5</v>
      </c>
      <c r="M186" s="35"/>
      <c r="N186" s="35"/>
      <c r="O186" s="35"/>
      <c r="P186" s="35"/>
    </row>
    <row r="187" spans="1:16" ht="16.5" customHeight="1">
      <c r="A187" s="61" t="s">
        <v>254</v>
      </c>
      <c r="B187" s="53" t="s">
        <v>249</v>
      </c>
      <c r="C187" s="61" t="s">
        <v>124</v>
      </c>
      <c r="D187" s="61" t="s">
        <v>250</v>
      </c>
      <c r="E187" s="61"/>
      <c r="F187" s="61"/>
      <c r="G187" s="99"/>
      <c r="H187" s="91">
        <v>1000</v>
      </c>
      <c r="I187" s="129">
        <v>500</v>
      </c>
      <c r="J187" s="104">
        <f>J188</f>
        <v>500</v>
      </c>
      <c r="K187" s="97">
        <f t="shared" si="8"/>
        <v>1</v>
      </c>
      <c r="L187" s="136">
        <f t="shared" si="9"/>
        <v>0.5</v>
      </c>
      <c r="M187" s="35"/>
      <c r="N187" s="35"/>
      <c r="O187" s="35"/>
      <c r="P187" s="35"/>
    </row>
    <row r="188" spans="1:16" ht="50.25" customHeight="1">
      <c r="A188" s="61" t="s">
        <v>370</v>
      </c>
      <c r="B188" s="111" t="s">
        <v>371</v>
      </c>
      <c r="C188" s="61" t="s">
        <v>124</v>
      </c>
      <c r="D188" s="61" t="s">
        <v>250</v>
      </c>
      <c r="E188" s="61" t="s">
        <v>456</v>
      </c>
      <c r="F188" s="61"/>
      <c r="G188" s="99"/>
      <c r="H188" s="91">
        <v>1000</v>
      </c>
      <c r="I188" s="129">
        <v>500</v>
      </c>
      <c r="J188" s="91">
        <f>SUM(J189:J191)</f>
        <v>500</v>
      </c>
      <c r="K188" s="97">
        <f t="shared" si="8"/>
        <v>1</v>
      </c>
      <c r="L188" s="136">
        <f t="shared" si="9"/>
        <v>0.5</v>
      </c>
      <c r="M188" s="35"/>
      <c r="N188" s="35"/>
      <c r="O188" s="35"/>
      <c r="P188" s="35"/>
    </row>
    <row r="189" spans="1:16" ht="16.5" customHeight="1">
      <c r="A189" s="48" t="s">
        <v>255</v>
      </c>
      <c r="B189" s="38" t="s">
        <v>159</v>
      </c>
      <c r="C189" s="48" t="s">
        <v>124</v>
      </c>
      <c r="D189" s="48" t="s">
        <v>250</v>
      </c>
      <c r="E189" s="48" t="s">
        <v>456</v>
      </c>
      <c r="F189" s="48" t="s">
        <v>157</v>
      </c>
      <c r="G189" s="110">
        <v>226</v>
      </c>
      <c r="H189" s="90">
        <v>714.6</v>
      </c>
      <c r="I189" s="130">
        <v>290.6</v>
      </c>
      <c r="J189" s="120">
        <v>290.6</v>
      </c>
      <c r="K189" s="96">
        <f t="shared" si="8"/>
        <v>1</v>
      </c>
      <c r="L189" s="137">
        <f t="shared" si="9"/>
        <v>0.406661069129583</v>
      </c>
      <c r="M189" s="35"/>
      <c r="N189" s="35"/>
      <c r="O189" s="35"/>
      <c r="P189" s="35"/>
    </row>
    <row r="190" spans="1:16" ht="15" customHeight="1">
      <c r="A190" s="48" t="s">
        <v>457</v>
      </c>
      <c r="B190" s="38" t="s">
        <v>160</v>
      </c>
      <c r="C190" s="48" t="s">
        <v>124</v>
      </c>
      <c r="D190" s="48" t="s">
        <v>250</v>
      </c>
      <c r="E190" s="48" t="s">
        <v>456</v>
      </c>
      <c r="F190" s="48" t="s">
        <v>157</v>
      </c>
      <c r="G190" s="110">
        <v>290</v>
      </c>
      <c r="H190" s="90">
        <v>73.2</v>
      </c>
      <c r="I190" s="130">
        <v>73.2</v>
      </c>
      <c r="J190" s="120">
        <v>73.2</v>
      </c>
      <c r="K190" s="96">
        <f t="shared" si="8"/>
        <v>1</v>
      </c>
      <c r="L190" s="137">
        <f t="shared" si="9"/>
        <v>1</v>
      </c>
      <c r="M190" s="35"/>
      <c r="N190" s="35"/>
      <c r="O190" s="35"/>
      <c r="P190" s="35"/>
    </row>
    <row r="191" spans="1:16" ht="16.5" customHeight="1">
      <c r="A191" s="48" t="s">
        <v>458</v>
      </c>
      <c r="B191" s="38" t="s">
        <v>166</v>
      </c>
      <c r="C191" s="48" t="s">
        <v>124</v>
      </c>
      <c r="D191" s="48" t="s">
        <v>250</v>
      </c>
      <c r="E191" s="48" t="s">
        <v>456</v>
      </c>
      <c r="F191" s="48" t="s">
        <v>157</v>
      </c>
      <c r="G191" s="110">
        <v>340</v>
      </c>
      <c r="H191" s="90">
        <v>212.2</v>
      </c>
      <c r="I191" s="130">
        <v>136.20000000000002</v>
      </c>
      <c r="J191" s="120">
        <v>136.2</v>
      </c>
      <c r="K191" s="96">
        <f t="shared" si="8"/>
        <v>0.9999999999999998</v>
      </c>
      <c r="L191" s="137">
        <f t="shared" si="9"/>
        <v>0.6418473138548539</v>
      </c>
      <c r="M191" s="35"/>
      <c r="N191" s="35"/>
      <c r="O191" s="35"/>
      <c r="P191" s="35"/>
    </row>
    <row r="192" spans="1:16" ht="17.25" customHeight="1">
      <c r="A192" s="61" t="s">
        <v>459</v>
      </c>
      <c r="B192" s="53" t="s">
        <v>460</v>
      </c>
      <c r="C192" s="61" t="s">
        <v>124</v>
      </c>
      <c r="D192" s="61" t="s">
        <v>461</v>
      </c>
      <c r="E192" s="115"/>
      <c r="F192" s="116"/>
      <c r="G192" s="116"/>
      <c r="H192" s="91">
        <v>1015.4</v>
      </c>
      <c r="I192" s="129">
        <v>580.9</v>
      </c>
      <c r="J192" s="91">
        <f>J193</f>
        <v>580.9</v>
      </c>
      <c r="K192" s="97">
        <f t="shared" si="8"/>
        <v>1</v>
      </c>
      <c r="L192" s="136">
        <f t="shared" si="9"/>
        <v>0.5720898168209573</v>
      </c>
      <c r="M192" s="35"/>
      <c r="N192" s="35"/>
      <c r="O192" s="35"/>
      <c r="P192" s="35"/>
    </row>
    <row r="193" spans="1:16" ht="18.75" customHeight="1">
      <c r="A193" s="61" t="s">
        <v>462</v>
      </c>
      <c r="B193" s="53" t="s">
        <v>463</v>
      </c>
      <c r="C193" s="61" t="s">
        <v>124</v>
      </c>
      <c r="D193" s="61" t="s">
        <v>464</v>
      </c>
      <c r="E193" s="117"/>
      <c r="F193" s="116"/>
      <c r="G193" s="116"/>
      <c r="H193" s="91">
        <v>1015.4</v>
      </c>
      <c r="I193" s="129">
        <v>580.9</v>
      </c>
      <c r="J193" s="104">
        <f>J194</f>
        <v>580.9</v>
      </c>
      <c r="K193" s="97">
        <f t="shared" si="8"/>
        <v>1</v>
      </c>
      <c r="L193" s="136">
        <f t="shared" si="9"/>
        <v>0.5720898168209573</v>
      </c>
      <c r="M193" s="35"/>
      <c r="N193" s="35"/>
      <c r="O193" s="35"/>
      <c r="P193" s="35"/>
    </row>
    <row r="194" spans="1:16" ht="63" customHeight="1">
      <c r="A194" s="61" t="s">
        <v>465</v>
      </c>
      <c r="B194" s="118" t="s">
        <v>466</v>
      </c>
      <c r="C194" s="61" t="s">
        <v>124</v>
      </c>
      <c r="D194" s="61" t="s">
        <v>464</v>
      </c>
      <c r="E194" s="117" t="s">
        <v>467</v>
      </c>
      <c r="F194" s="116"/>
      <c r="G194" s="116"/>
      <c r="H194" s="91">
        <v>1015.4</v>
      </c>
      <c r="I194" s="129">
        <v>580.9</v>
      </c>
      <c r="J194" s="91">
        <f>J195</f>
        <v>580.9</v>
      </c>
      <c r="K194" s="97">
        <f t="shared" si="8"/>
        <v>1</v>
      </c>
      <c r="L194" s="136">
        <f t="shared" si="9"/>
        <v>0.5720898168209573</v>
      </c>
      <c r="M194" s="35"/>
      <c r="N194" s="35"/>
      <c r="O194" s="35"/>
      <c r="P194" s="35"/>
    </row>
    <row r="195" spans="1:16" ht="19.5" customHeight="1">
      <c r="A195" s="107" t="s">
        <v>468</v>
      </c>
      <c r="B195" s="38" t="s">
        <v>166</v>
      </c>
      <c r="C195" s="48" t="s">
        <v>124</v>
      </c>
      <c r="D195" s="48" t="s">
        <v>464</v>
      </c>
      <c r="E195" s="115" t="s">
        <v>467</v>
      </c>
      <c r="F195" s="107">
        <v>244</v>
      </c>
      <c r="G195" s="107">
        <v>340</v>
      </c>
      <c r="H195" s="90">
        <v>1015.4</v>
      </c>
      <c r="I195" s="130">
        <v>580.9</v>
      </c>
      <c r="J195" s="120">
        <v>580.9</v>
      </c>
      <c r="K195" s="96">
        <f t="shared" si="8"/>
        <v>1</v>
      </c>
      <c r="L195" s="137">
        <f t="shared" si="9"/>
        <v>0.5720898168209573</v>
      </c>
      <c r="M195" s="35"/>
      <c r="N195" s="35"/>
      <c r="O195" s="35"/>
      <c r="P195" s="35"/>
    </row>
    <row r="196" spans="1:16" ht="21.75" customHeight="1">
      <c r="A196" s="240" t="s">
        <v>256</v>
      </c>
      <c r="B196" s="240"/>
      <c r="C196" s="85"/>
      <c r="D196" s="86"/>
      <c r="E196" s="86"/>
      <c r="F196" s="86"/>
      <c r="G196" s="87"/>
      <c r="H196" s="91">
        <f>H16+H20+H48+H88+H91+H97+H106+H114+H125+H130+H134+H166+H170+H178+H181+H187+H193</f>
        <v>52300</v>
      </c>
      <c r="I196" s="91">
        <f>I16+I20+I48+I88+I91+I97+I106+I114+I125+I130+I134+I166+I170+I178+I181+I187+I193</f>
        <v>19723.200000000004</v>
      </c>
      <c r="J196" s="93">
        <f>J15+J20+J48+J88+J91+J97+J106+J114+J125+J130+J134+J167+J170+J178+J181+J187+J193</f>
        <v>18103.4</v>
      </c>
      <c r="K196" s="97">
        <f t="shared" si="8"/>
        <v>0.9178733674048835</v>
      </c>
      <c r="L196" s="136">
        <f t="shared" si="9"/>
        <v>0.3461453154875717</v>
      </c>
      <c r="M196" s="35"/>
      <c r="N196" s="35"/>
      <c r="O196" s="35"/>
      <c r="P196" s="35"/>
    </row>
    <row r="197" spans="3:16" ht="15" customHeight="1">
      <c r="C197" s="40"/>
      <c r="D197" s="40"/>
      <c r="E197" s="40"/>
      <c r="F197" s="40"/>
      <c r="I197" s="37"/>
      <c r="J197" s="30"/>
      <c r="M197" s="35"/>
      <c r="N197" s="35"/>
      <c r="O197" s="35"/>
      <c r="P197" s="35"/>
    </row>
    <row r="198" spans="3:16" ht="16.5" customHeight="1">
      <c r="C198" s="40"/>
      <c r="D198" s="40"/>
      <c r="E198" s="40"/>
      <c r="F198" s="40"/>
      <c r="I198" s="71"/>
      <c r="M198" s="35"/>
      <c r="N198" s="35"/>
      <c r="O198" s="35"/>
      <c r="P198" s="35"/>
    </row>
    <row r="199" spans="3:16" ht="15.75" customHeight="1">
      <c r="C199" s="40"/>
      <c r="D199" s="40"/>
      <c r="E199" s="40"/>
      <c r="F199" s="40"/>
      <c r="I199" s="71"/>
      <c r="M199" s="35"/>
      <c r="N199" s="35"/>
      <c r="O199" s="35"/>
      <c r="P199" s="35"/>
    </row>
    <row r="200" spans="3:16" ht="12.75">
      <c r="C200" s="40"/>
      <c r="D200" s="40"/>
      <c r="E200" s="40"/>
      <c r="F200" s="40"/>
      <c r="I200" s="71"/>
      <c r="M200" s="35"/>
      <c r="N200" s="35"/>
      <c r="O200" s="35"/>
      <c r="P200" s="35"/>
    </row>
    <row r="201" spans="3:16" ht="12.75">
      <c r="C201" s="40"/>
      <c r="D201" s="40"/>
      <c r="E201" s="40"/>
      <c r="F201" s="40"/>
      <c r="I201" s="71"/>
      <c r="M201" s="35"/>
      <c r="N201" s="35"/>
      <c r="O201" s="35"/>
      <c r="P201" s="35"/>
    </row>
    <row r="202" spans="3:16" ht="12.75">
      <c r="C202" s="40"/>
      <c r="D202" s="40"/>
      <c r="E202" s="40"/>
      <c r="F202" s="40"/>
      <c r="I202" s="71"/>
      <c r="M202" s="35"/>
      <c r="N202" s="35"/>
      <c r="O202" s="35"/>
      <c r="P202" s="35"/>
    </row>
    <row r="203" spans="3:16" ht="12.75">
      <c r="C203" s="40"/>
      <c r="D203" s="40"/>
      <c r="E203" s="40"/>
      <c r="F203" s="40"/>
      <c r="I203" s="71"/>
      <c r="M203" s="35"/>
      <c r="N203" s="35"/>
      <c r="O203" s="35"/>
      <c r="P203" s="35"/>
    </row>
    <row r="204" spans="3:16" ht="12.75">
      <c r="C204" s="40"/>
      <c r="D204" s="40"/>
      <c r="E204" s="40"/>
      <c r="F204" s="40"/>
      <c r="I204" s="71"/>
      <c r="M204" s="35"/>
      <c r="N204" s="35"/>
      <c r="O204" s="35"/>
      <c r="P204" s="35"/>
    </row>
    <row r="205" spans="3:16" ht="12.75">
      <c r="C205" s="40"/>
      <c r="D205" s="40"/>
      <c r="E205" s="40"/>
      <c r="F205" s="40"/>
      <c r="I205" s="71"/>
      <c r="M205" s="35"/>
      <c r="N205" s="35"/>
      <c r="O205" s="35"/>
      <c r="P205" s="35"/>
    </row>
    <row r="206" spans="3:16" ht="12.75">
      <c r="C206" s="40"/>
      <c r="D206" s="40"/>
      <c r="E206" s="40"/>
      <c r="F206" s="40"/>
      <c r="I206" s="71"/>
      <c r="M206" s="35"/>
      <c r="N206" s="35"/>
      <c r="O206" s="35"/>
      <c r="P206" s="35"/>
    </row>
    <row r="207" spans="3:16" ht="12.75">
      <c r="C207" s="40"/>
      <c r="D207" s="40"/>
      <c r="E207" s="40"/>
      <c r="F207" s="40"/>
      <c r="I207" s="71"/>
      <c r="M207" s="35"/>
      <c r="N207" s="35"/>
      <c r="O207" s="35"/>
      <c r="P207" s="35"/>
    </row>
    <row r="208" spans="9:16" ht="12.75">
      <c r="I208" s="71"/>
      <c r="M208" s="35"/>
      <c r="N208" s="35"/>
      <c r="O208" s="35"/>
      <c r="P208" s="35"/>
    </row>
    <row r="209" spans="9:16" ht="12.75">
      <c r="I209" s="71"/>
      <c r="M209" s="35"/>
      <c r="N209" s="35"/>
      <c r="O209" s="35"/>
      <c r="P209" s="35"/>
    </row>
    <row r="210" spans="9:16" ht="12.75">
      <c r="I210" s="71"/>
      <c r="M210" s="35"/>
      <c r="N210" s="35"/>
      <c r="O210" s="35"/>
      <c r="P210" s="35"/>
    </row>
    <row r="211" spans="9:16" ht="12.75">
      <c r="I211" s="71"/>
      <c r="M211" s="35"/>
      <c r="N211" s="35"/>
      <c r="O211" s="35"/>
      <c r="P211" s="35"/>
    </row>
    <row r="212" spans="9:16" ht="12.75">
      <c r="I212" s="71"/>
      <c r="M212" s="35"/>
      <c r="N212" s="35"/>
      <c r="O212" s="35"/>
      <c r="P212" s="35"/>
    </row>
    <row r="213" spans="9:16" ht="12.75">
      <c r="I213" s="71"/>
      <c r="M213" s="35"/>
      <c r="N213" s="35"/>
      <c r="O213" s="35"/>
      <c r="P213" s="35"/>
    </row>
    <row r="214" spans="9:16" ht="12.75">
      <c r="I214" s="71"/>
      <c r="M214" s="35"/>
      <c r="N214" s="35"/>
      <c r="O214" s="35"/>
      <c r="P214" s="35"/>
    </row>
    <row r="215" spans="9:16" ht="12.75">
      <c r="I215" s="71"/>
      <c r="M215" s="35"/>
      <c r="N215" s="35"/>
      <c r="O215" s="35"/>
      <c r="P215" s="35"/>
    </row>
    <row r="216" spans="9:16" ht="12.75">
      <c r="I216" s="71"/>
      <c r="M216" s="35"/>
      <c r="N216" s="35"/>
      <c r="O216" s="35"/>
      <c r="P216" s="35"/>
    </row>
    <row r="217" spans="9:16" ht="12.75">
      <c r="I217" s="71"/>
      <c r="M217" s="35"/>
      <c r="N217" s="35"/>
      <c r="O217" s="35"/>
      <c r="P217" s="35"/>
    </row>
    <row r="218" spans="9:16" ht="12.75">
      <c r="I218" s="71"/>
      <c r="M218" s="35"/>
      <c r="N218" s="35"/>
      <c r="O218" s="35"/>
      <c r="P218" s="35"/>
    </row>
    <row r="219" spans="9:16" ht="12.75">
      <c r="I219" s="71"/>
      <c r="M219" s="35"/>
      <c r="N219" s="35"/>
      <c r="O219" s="35"/>
      <c r="P219" s="35"/>
    </row>
    <row r="220" spans="9:16" ht="12.75">
      <c r="I220" s="71"/>
      <c r="M220" s="35"/>
      <c r="N220" s="35"/>
      <c r="O220" s="35"/>
      <c r="P220" s="35"/>
    </row>
    <row r="221" spans="9:16" ht="12.75">
      <c r="I221" s="71"/>
      <c r="M221" s="35"/>
      <c r="N221" s="35"/>
      <c r="O221" s="35"/>
      <c r="P221" s="35"/>
    </row>
    <row r="222" spans="9:16" ht="12.75">
      <c r="I222" s="71"/>
      <c r="M222" s="35"/>
      <c r="N222" s="35"/>
      <c r="O222" s="35"/>
      <c r="P222" s="35"/>
    </row>
    <row r="223" spans="9:16" ht="12.75">
      <c r="I223" s="71"/>
      <c r="M223" s="35"/>
      <c r="N223" s="35"/>
      <c r="O223" s="35"/>
      <c r="P223" s="35"/>
    </row>
    <row r="224" spans="9:16" ht="12.75">
      <c r="I224" s="71"/>
      <c r="M224" s="35"/>
      <c r="N224" s="35"/>
      <c r="O224" s="35"/>
      <c r="P224" s="35"/>
    </row>
    <row r="225" spans="9:16" ht="12.75">
      <c r="I225" s="71"/>
      <c r="M225" s="35"/>
      <c r="N225" s="35"/>
      <c r="O225" s="35"/>
      <c r="P225" s="35"/>
    </row>
    <row r="226" spans="9:16" ht="12.75">
      <c r="I226" s="71"/>
      <c r="M226" s="35"/>
      <c r="N226" s="35"/>
      <c r="O226" s="35"/>
      <c r="P226" s="35"/>
    </row>
    <row r="227" spans="9:16" ht="12.75">
      <c r="I227" s="71"/>
      <c r="M227" s="35"/>
      <c r="N227" s="35"/>
      <c r="O227" s="35"/>
      <c r="P227" s="35"/>
    </row>
    <row r="228" spans="9:16" ht="12.75">
      <c r="I228" s="71"/>
      <c r="M228" s="35"/>
      <c r="N228" s="35"/>
      <c r="O228" s="35"/>
      <c r="P228" s="35"/>
    </row>
    <row r="229" spans="9:16" ht="12.75">
      <c r="I229" s="71"/>
      <c r="M229" s="35"/>
      <c r="N229" s="35"/>
      <c r="O229" s="35"/>
      <c r="P229" s="35"/>
    </row>
    <row r="230" spans="9:16" ht="12.75">
      <c r="I230" s="71"/>
      <c r="M230" s="35"/>
      <c r="N230" s="35"/>
      <c r="O230" s="35"/>
      <c r="P230" s="35"/>
    </row>
    <row r="231" spans="9:16" ht="12.75">
      <c r="I231" s="71"/>
      <c r="M231" s="35"/>
      <c r="N231" s="35"/>
      <c r="O231" s="35"/>
      <c r="P231" s="35"/>
    </row>
    <row r="232" spans="9:16" ht="12.75">
      <c r="I232" s="71"/>
      <c r="M232" s="35"/>
      <c r="N232" s="35"/>
      <c r="O232" s="35"/>
      <c r="P232" s="35"/>
    </row>
    <row r="233" spans="9:16" ht="12.75">
      <c r="I233" s="71"/>
      <c r="M233" s="35"/>
      <c r="N233" s="35"/>
      <c r="O233" s="35"/>
      <c r="P233" s="35"/>
    </row>
    <row r="234" spans="9:16" ht="12.75">
      <c r="I234" s="71"/>
      <c r="M234" s="35"/>
      <c r="N234" s="35"/>
      <c r="O234" s="35"/>
      <c r="P234" s="35"/>
    </row>
    <row r="235" spans="9:16" ht="12.75">
      <c r="I235" s="71"/>
      <c r="M235" s="35"/>
      <c r="N235" s="35"/>
      <c r="O235" s="35"/>
      <c r="P235" s="35"/>
    </row>
    <row r="236" spans="9:16" ht="12.75">
      <c r="I236" s="71"/>
      <c r="M236" s="35"/>
      <c r="N236" s="35"/>
      <c r="O236" s="35"/>
      <c r="P236" s="35"/>
    </row>
    <row r="237" spans="9:16" ht="12.75">
      <c r="I237" s="71"/>
      <c r="M237" s="35"/>
      <c r="N237" s="35"/>
      <c r="O237" s="35"/>
      <c r="P237" s="35"/>
    </row>
    <row r="238" spans="9:16" ht="12.75">
      <c r="I238" s="71"/>
      <c r="M238" s="35"/>
      <c r="N238" s="35"/>
      <c r="O238" s="35"/>
      <c r="P238" s="35"/>
    </row>
    <row r="239" spans="9:16" ht="12.75">
      <c r="I239" s="71"/>
      <c r="M239" s="35"/>
      <c r="N239" s="35"/>
      <c r="O239" s="35"/>
      <c r="P239" s="35"/>
    </row>
    <row r="240" spans="9:16" ht="12.75">
      <c r="I240" s="71"/>
      <c r="M240" s="35"/>
      <c r="N240" s="35"/>
      <c r="O240" s="35"/>
      <c r="P240" s="35"/>
    </row>
    <row r="241" spans="9:16" ht="12.75">
      <c r="I241" s="71"/>
      <c r="M241" s="35"/>
      <c r="N241" s="35"/>
      <c r="O241" s="35"/>
      <c r="P241" s="35"/>
    </row>
    <row r="242" spans="9:16" ht="12.75">
      <c r="I242" s="71"/>
      <c r="M242" s="35"/>
      <c r="N242" s="35"/>
      <c r="O242" s="35"/>
      <c r="P242" s="35"/>
    </row>
    <row r="243" spans="9:16" ht="12.75">
      <c r="I243" s="71"/>
      <c r="M243" s="35"/>
      <c r="N243" s="35"/>
      <c r="O243" s="35"/>
      <c r="P243" s="35"/>
    </row>
    <row r="244" spans="9:16" ht="12.75">
      <c r="I244" s="71"/>
      <c r="M244" s="35"/>
      <c r="N244" s="35"/>
      <c r="O244" s="35"/>
      <c r="P244" s="35"/>
    </row>
    <row r="245" spans="9:16" ht="12.75">
      <c r="I245" s="71"/>
      <c r="M245" s="35"/>
      <c r="N245" s="35"/>
      <c r="O245" s="35"/>
      <c r="P245" s="35"/>
    </row>
    <row r="246" spans="9:16" ht="12.75">
      <c r="I246" s="71"/>
      <c r="M246" s="35"/>
      <c r="N246" s="35"/>
      <c r="O246" s="35"/>
      <c r="P246" s="35"/>
    </row>
    <row r="247" spans="9:16" ht="12.75">
      <c r="I247" s="71"/>
      <c r="M247" s="35"/>
      <c r="N247" s="35"/>
      <c r="O247" s="35"/>
      <c r="P247" s="35"/>
    </row>
    <row r="248" spans="9:16" ht="12.75">
      <c r="I248" s="71"/>
      <c r="M248" s="35"/>
      <c r="N248" s="35"/>
      <c r="O248" s="35"/>
      <c r="P248" s="35"/>
    </row>
    <row r="249" spans="9:16" ht="12.75">
      <c r="I249" s="71"/>
      <c r="M249" s="35"/>
      <c r="N249" s="35"/>
      <c r="O249" s="35"/>
      <c r="P249" s="35"/>
    </row>
    <row r="250" spans="9:16" ht="12.75">
      <c r="I250" s="71"/>
      <c r="M250" s="35"/>
      <c r="N250" s="35"/>
      <c r="O250" s="35"/>
      <c r="P250" s="35"/>
    </row>
    <row r="251" spans="9:16" ht="12.75">
      <c r="I251" s="71"/>
      <c r="M251" s="35"/>
      <c r="N251" s="35"/>
      <c r="O251" s="35"/>
      <c r="P251" s="35"/>
    </row>
    <row r="252" spans="9:16" ht="12.75">
      <c r="I252" s="71"/>
      <c r="M252" s="35"/>
      <c r="N252" s="35"/>
      <c r="O252" s="35"/>
      <c r="P252" s="35"/>
    </row>
    <row r="253" spans="9:16" ht="12.75">
      <c r="I253" s="71"/>
      <c r="M253" s="35"/>
      <c r="N253" s="35"/>
      <c r="O253" s="35"/>
      <c r="P253" s="35"/>
    </row>
    <row r="254" spans="9:16" ht="12.75">
      <c r="I254" s="71"/>
      <c r="M254" s="35"/>
      <c r="N254" s="35"/>
      <c r="O254" s="35"/>
      <c r="P254" s="35"/>
    </row>
    <row r="255" spans="9:16" ht="12.75">
      <c r="I255" s="71"/>
      <c r="M255" s="35"/>
      <c r="N255" s="35"/>
      <c r="O255" s="35"/>
      <c r="P255" s="35"/>
    </row>
    <row r="256" spans="9:16" ht="12.75">
      <c r="I256" s="71"/>
      <c r="M256" s="35"/>
      <c r="N256" s="35"/>
      <c r="O256" s="35"/>
      <c r="P256" s="35"/>
    </row>
    <row r="257" spans="9:16" ht="12.75">
      <c r="I257" s="71"/>
      <c r="M257" s="35"/>
      <c r="N257" s="35"/>
      <c r="O257" s="35"/>
      <c r="P257" s="35"/>
    </row>
    <row r="258" spans="9:16" ht="12.75">
      <c r="I258" s="71"/>
      <c r="M258" s="35"/>
      <c r="N258" s="35"/>
      <c r="O258" s="35"/>
      <c r="P258" s="35"/>
    </row>
    <row r="259" spans="9:16" ht="12.75">
      <c r="I259" s="71"/>
      <c r="M259" s="35"/>
      <c r="N259" s="35"/>
      <c r="O259" s="35"/>
      <c r="P259" s="35"/>
    </row>
    <row r="260" spans="9:16" ht="12.75">
      <c r="I260" s="71"/>
      <c r="M260" s="35"/>
      <c r="N260" s="35"/>
      <c r="O260" s="35"/>
      <c r="P260" s="35"/>
    </row>
    <row r="261" spans="9:16" ht="12.75">
      <c r="I261" s="71"/>
      <c r="M261" s="35"/>
      <c r="N261" s="35"/>
      <c r="O261" s="35"/>
      <c r="P261" s="35"/>
    </row>
    <row r="262" spans="9:16" ht="12.75">
      <c r="I262" s="71"/>
      <c r="M262" s="35"/>
      <c r="N262" s="35"/>
      <c r="O262" s="35"/>
      <c r="P262" s="35"/>
    </row>
    <row r="263" spans="9:16" ht="12.75">
      <c r="I263" s="71"/>
      <c r="M263" s="35"/>
      <c r="N263" s="35"/>
      <c r="O263" s="35"/>
      <c r="P263" s="35"/>
    </row>
    <row r="264" spans="9:16" ht="12.75">
      <c r="I264" s="71"/>
      <c r="M264" s="35"/>
      <c r="N264" s="35"/>
      <c r="O264" s="35"/>
      <c r="P264" s="35"/>
    </row>
    <row r="265" spans="9:16" ht="12.75">
      <c r="I265" s="71"/>
      <c r="M265" s="35"/>
      <c r="N265" s="35"/>
      <c r="O265" s="35"/>
      <c r="P265" s="35"/>
    </row>
    <row r="266" spans="9:16" ht="12.75">
      <c r="I266" s="71"/>
      <c r="M266" s="35"/>
      <c r="N266" s="35"/>
      <c r="O266" s="35"/>
      <c r="P266" s="35"/>
    </row>
    <row r="267" spans="9:16" ht="12.75">
      <c r="I267" s="71"/>
      <c r="M267" s="35"/>
      <c r="N267" s="35"/>
      <c r="O267" s="35"/>
      <c r="P267" s="35"/>
    </row>
    <row r="268" spans="9:16" ht="12.75">
      <c r="I268" s="71"/>
      <c r="M268" s="35"/>
      <c r="N268" s="35"/>
      <c r="O268" s="35"/>
      <c r="P268" s="35"/>
    </row>
    <row r="269" spans="9:16" ht="12.75">
      <c r="I269" s="71"/>
      <c r="M269" s="35"/>
      <c r="N269" s="35"/>
      <c r="O269" s="35"/>
      <c r="P269" s="35"/>
    </row>
    <row r="270" spans="9:16" ht="12.75">
      <c r="I270" s="71"/>
      <c r="M270" s="35"/>
      <c r="N270" s="35"/>
      <c r="O270" s="35"/>
      <c r="P270" s="35"/>
    </row>
    <row r="271" spans="9:16" ht="12.75">
      <c r="I271" s="71"/>
      <c r="M271" s="35"/>
      <c r="N271" s="35"/>
      <c r="O271" s="35"/>
      <c r="P271" s="35"/>
    </row>
    <row r="272" ht="12.75">
      <c r="I272" s="71"/>
    </row>
    <row r="273" ht="12.75">
      <c r="I273" s="71"/>
    </row>
    <row r="274" ht="12.75">
      <c r="I274" s="71"/>
    </row>
    <row r="275" ht="12.75">
      <c r="I275" s="71"/>
    </row>
    <row r="276" ht="12.75">
      <c r="I276" s="71"/>
    </row>
    <row r="277" ht="12.75">
      <c r="I277" s="71"/>
    </row>
    <row r="278" ht="12.75">
      <c r="I278" s="71"/>
    </row>
    <row r="279" ht="12.75">
      <c r="I279" s="71"/>
    </row>
    <row r="280" ht="12.75">
      <c r="I280" s="71"/>
    </row>
    <row r="281" ht="12.75">
      <c r="I281" s="71"/>
    </row>
    <row r="282" ht="12.75">
      <c r="I282" s="71"/>
    </row>
    <row r="283" ht="12.75">
      <c r="I283" s="71"/>
    </row>
    <row r="284" ht="12.75">
      <c r="I284" s="71"/>
    </row>
    <row r="285" ht="12.75">
      <c r="I285" s="71"/>
    </row>
    <row r="286" ht="12.75">
      <c r="I286" s="71"/>
    </row>
    <row r="287" ht="12.75">
      <c r="I287" s="71"/>
    </row>
    <row r="288" ht="12.75">
      <c r="I288" s="71"/>
    </row>
    <row r="289" ht="12.75">
      <c r="I289" s="71"/>
    </row>
    <row r="290" ht="12.75">
      <c r="I290" s="71"/>
    </row>
    <row r="291" ht="12.75">
      <c r="I291" s="71"/>
    </row>
    <row r="292" ht="12.75">
      <c r="I292" s="71"/>
    </row>
    <row r="293" ht="12.75">
      <c r="I293" s="71"/>
    </row>
    <row r="294" ht="12.75">
      <c r="I294" s="71"/>
    </row>
    <row r="295" ht="12.75">
      <c r="I295" s="71"/>
    </row>
    <row r="296" ht="12.75">
      <c r="I296" s="71"/>
    </row>
    <row r="297" ht="12.75">
      <c r="I297" s="71"/>
    </row>
    <row r="298" ht="12.75">
      <c r="I298" s="71"/>
    </row>
    <row r="299" ht="12.75">
      <c r="I299" s="71"/>
    </row>
    <row r="300" ht="12.75">
      <c r="I300" s="71"/>
    </row>
    <row r="301" ht="12.75">
      <c r="I301" s="71"/>
    </row>
    <row r="302" ht="12.75">
      <c r="I302" s="71"/>
    </row>
    <row r="303" ht="12.75">
      <c r="I303" s="71"/>
    </row>
    <row r="304" ht="12.75">
      <c r="I304" s="71"/>
    </row>
    <row r="305" ht="12.75">
      <c r="I305" s="71"/>
    </row>
    <row r="306" ht="12.75">
      <c r="I306" s="71"/>
    </row>
    <row r="307" ht="12.75">
      <c r="I307" s="71"/>
    </row>
    <row r="308" ht="12.75">
      <c r="I308" s="71"/>
    </row>
    <row r="309" ht="12.75">
      <c r="I309" s="71"/>
    </row>
    <row r="310" ht="12.75">
      <c r="I310" s="71"/>
    </row>
    <row r="311" ht="12.75">
      <c r="I311" s="71"/>
    </row>
    <row r="312" ht="12.75">
      <c r="I312" s="71"/>
    </row>
    <row r="313" ht="12.75">
      <c r="I313" s="71"/>
    </row>
    <row r="314" ht="12.75">
      <c r="I314" s="71"/>
    </row>
    <row r="315" ht="12.75">
      <c r="I315" s="71"/>
    </row>
    <row r="316" ht="12.75">
      <c r="I316" s="71"/>
    </row>
    <row r="317" ht="12.75">
      <c r="I317" s="71"/>
    </row>
    <row r="318" ht="12.75">
      <c r="I318" s="71"/>
    </row>
    <row r="319" ht="12.75">
      <c r="I319" s="71"/>
    </row>
    <row r="320" ht="12.75">
      <c r="I320" s="71"/>
    </row>
    <row r="321" ht="12.75">
      <c r="I321" s="71"/>
    </row>
    <row r="322" ht="12.75">
      <c r="I322" s="71"/>
    </row>
    <row r="323" ht="12.75">
      <c r="I323" s="71"/>
    </row>
    <row r="324" ht="12.75">
      <c r="I324" s="71"/>
    </row>
    <row r="325" ht="12.75">
      <c r="I325" s="71"/>
    </row>
    <row r="326" ht="12.75">
      <c r="I326" s="71"/>
    </row>
    <row r="327" ht="12.75">
      <c r="I327" s="71"/>
    </row>
    <row r="328" ht="12.75">
      <c r="I328" s="71"/>
    </row>
    <row r="329" ht="12.75">
      <c r="I329" s="71"/>
    </row>
    <row r="330" ht="12.75">
      <c r="I330" s="71"/>
    </row>
    <row r="331" ht="12.75">
      <c r="I331" s="71"/>
    </row>
    <row r="332" ht="12.75">
      <c r="I332" s="71"/>
    </row>
    <row r="333" ht="12.75">
      <c r="I333" s="71"/>
    </row>
    <row r="334" ht="12.75">
      <c r="I334" s="71"/>
    </row>
    <row r="335" ht="12.75">
      <c r="I335" s="71"/>
    </row>
    <row r="336" ht="12.75">
      <c r="I336" s="71"/>
    </row>
    <row r="337" ht="12.75">
      <c r="I337" s="71"/>
    </row>
    <row r="338" ht="12.75">
      <c r="I338" s="71"/>
    </row>
    <row r="339" ht="12.75">
      <c r="I339" s="71"/>
    </row>
    <row r="340" ht="12.75">
      <c r="I340" s="71"/>
    </row>
    <row r="341" ht="12.75">
      <c r="I341" s="71"/>
    </row>
    <row r="342" ht="12.75">
      <c r="I342" s="71"/>
    </row>
    <row r="343" ht="12.75">
      <c r="I343" s="71"/>
    </row>
    <row r="344" ht="12.75">
      <c r="I344" s="71"/>
    </row>
    <row r="345" ht="12.75">
      <c r="I345" s="71"/>
    </row>
    <row r="346" ht="12.75">
      <c r="I346" s="71"/>
    </row>
    <row r="347" ht="12.75">
      <c r="I347" s="71"/>
    </row>
    <row r="348" ht="12.75">
      <c r="I348" s="71"/>
    </row>
    <row r="349" ht="12.75">
      <c r="I349" s="71"/>
    </row>
    <row r="350" ht="12.75">
      <c r="I350" s="71"/>
    </row>
    <row r="351" ht="12.75">
      <c r="I351" s="71"/>
    </row>
    <row r="352" ht="12.75">
      <c r="I352" s="71"/>
    </row>
    <row r="353" ht="12.75">
      <c r="I353" s="71"/>
    </row>
    <row r="354" ht="12.75">
      <c r="I354" s="71"/>
    </row>
    <row r="355" ht="12.75">
      <c r="I355" s="71"/>
    </row>
    <row r="356" ht="12.75">
      <c r="I356" s="71"/>
    </row>
    <row r="357" ht="12.75">
      <c r="I357" s="71"/>
    </row>
    <row r="358" ht="12.75">
      <c r="I358" s="71"/>
    </row>
    <row r="359" ht="12.75">
      <c r="I359" s="71"/>
    </row>
    <row r="360" ht="12.75">
      <c r="I360" s="71"/>
    </row>
    <row r="361" ht="12.75">
      <c r="I361" s="71"/>
    </row>
    <row r="362" ht="12.75">
      <c r="I362" s="71"/>
    </row>
    <row r="363" ht="12.75">
      <c r="I363" s="71"/>
    </row>
    <row r="364" ht="12.75">
      <c r="I364" s="71"/>
    </row>
    <row r="365" ht="12.75">
      <c r="I365" s="71"/>
    </row>
    <row r="366" ht="12.75">
      <c r="I366" s="71"/>
    </row>
    <row r="367" ht="12.75">
      <c r="I367" s="71"/>
    </row>
    <row r="368" ht="12.75">
      <c r="I368" s="71"/>
    </row>
    <row r="369" ht="12.75">
      <c r="I369" s="71"/>
    </row>
    <row r="370" ht="12.75">
      <c r="I370" s="71"/>
    </row>
    <row r="371" ht="12.75">
      <c r="I371" s="71"/>
    </row>
    <row r="372" ht="12.75">
      <c r="I372" s="71"/>
    </row>
    <row r="373" ht="12.75">
      <c r="I373" s="71"/>
    </row>
    <row r="374" ht="12.75">
      <c r="I374" s="71"/>
    </row>
    <row r="375" ht="12.75">
      <c r="I375" s="71"/>
    </row>
    <row r="376" ht="12.75">
      <c r="I376" s="71"/>
    </row>
    <row r="377" ht="12.75">
      <c r="I377" s="71"/>
    </row>
    <row r="378" ht="12.75">
      <c r="I378" s="71"/>
    </row>
    <row r="379" ht="12.75">
      <c r="I379" s="71"/>
    </row>
    <row r="380" ht="12.75">
      <c r="I380" s="71"/>
    </row>
    <row r="381" ht="12.75">
      <c r="I381" s="71"/>
    </row>
    <row r="382" ht="12.75">
      <c r="I382" s="71"/>
    </row>
    <row r="383" ht="12.75">
      <c r="I383" s="71"/>
    </row>
    <row r="384" ht="12.75">
      <c r="I384" s="71"/>
    </row>
    <row r="385" ht="12.75">
      <c r="I385" s="71"/>
    </row>
    <row r="386" ht="12.75">
      <c r="I386" s="71"/>
    </row>
    <row r="387" ht="12.75">
      <c r="I387" s="71"/>
    </row>
    <row r="388" ht="12.75">
      <c r="I388" s="71"/>
    </row>
    <row r="389" ht="12.75">
      <c r="I389" s="71"/>
    </row>
    <row r="390" ht="12.75">
      <c r="I390" s="71"/>
    </row>
    <row r="391" ht="12.75">
      <c r="I391" s="71"/>
    </row>
    <row r="392" ht="12.75">
      <c r="I392" s="71"/>
    </row>
    <row r="393" ht="12.75">
      <c r="I393" s="71"/>
    </row>
    <row r="394" ht="12.75">
      <c r="I394" s="71"/>
    </row>
    <row r="395" ht="12.75">
      <c r="I395" s="71"/>
    </row>
    <row r="396" ht="12.75">
      <c r="I396" s="71"/>
    </row>
    <row r="397" ht="12.75">
      <c r="I397" s="71"/>
    </row>
    <row r="398" ht="12.75">
      <c r="I398" s="71"/>
    </row>
    <row r="399" ht="12.75">
      <c r="I399" s="71"/>
    </row>
    <row r="400" ht="12.75">
      <c r="I400" s="71"/>
    </row>
    <row r="401" ht="12.75">
      <c r="I401" s="71"/>
    </row>
    <row r="402" ht="12.75">
      <c r="I402" s="71"/>
    </row>
    <row r="403" ht="12.75">
      <c r="I403" s="71"/>
    </row>
    <row r="404" ht="12.75">
      <c r="I404" s="71"/>
    </row>
    <row r="405" ht="12.75">
      <c r="I405" s="71"/>
    </row>
    <row r="406" ht="12.75">
      <c r="I406" s="71"/>
    </row>
    <row r="407" ht="12.75">
      <c r="I407" s="71"/>
    </row>
    <row r="408" ht="12.75">
      <c r="I408" s="71"/>
    </row>
    <row r="409" ht="12.75">
      <c r="I409" s="71"/>
    </row>
    <row r="410" ht="12.75">
      <c r="I410" s="71"/>
    </row>
    <row r="411" ht="12.75">
      <c r="I411" s="71"/>
    </row>
    <row r="412" ht="12.75">
      <c r="I412" s="71"/>
    </row>
    <row r="413" ht="12.75">
      <c r="I413" s="71"/>
    </row>
    <row r="414" ht="12.75">
      <c r="I414" s="71"/>
    </row>
    <row r="415" ht="12.75">
      <c r="I415" s="71"/>
    </row>
    <row r="416" ht="12.75">
      <c r="I416" s="71"/>
    </row>
    <row r="417" ht="12.75">
      <c r="I417" s="71"/>
    </row>
    <row r="418" ht="12.75">
      <c r="I418" s="71"/>
    </row>
    <row r="419" ht="12.75">
      <c r="I419" s="71"/>
    </row>
    <row r="420" ht="12.75">
      <c r="I420" s="71"/>
    </row>
    <row r="421" ht="12.75">
      <c r="I421" s="71"/>
    </row>
    <row r="422" ht="12.75">
      <c r="I422" s="71"/>
    </row>
    <row r="423" ht="12.75">
      <c r="I423" s="71"/>
    </row>
    <row r="424" ht="12.75">
      <c r="I424" s="71"/>
    </row>
    <row r="425" ht="12.75">
      <c r="I425" s="71"/>
    </row>
    <row r="426" ht="12.75">
      <c r="I426" s="71"/>
    </row>
    <row r="427" ht="12.75">
      <c r="I427" s="71"/>
    </row>
    <row r="428" ht="12.75">
      <c r="I428" s="71"/>
    </row>
    <row r="429" ht="12.75">
      <c r="I429" s="71"/>
    </row>
    <row r="430" ht="12.75">
      <c r="I430" s="71"/>
    </row>
    <row r="431" ht="12.75">
      <c r="I431" s="71"/>
    </row>
    <row r="432" ht="12.75">
      <c r="I432" s="71"/>
    </row>
    <row r="433" ht="12.75">
      <c r="I433" s="71"/>
    </row>
    <row r="434" ht="12.75">
      <c r="I434" s="71"/>
    </row>
    <row r="435" ht="12.75">
      <c r="I435" s="71"/>
    </row>
    <row r="436" ht="12.75">
      <c r="I436" s="71"/>
    </row>
    <row r="437" ht="12.75">
      <c r="I437" s="71"/>
    </row>
    <row r="438" ht="12.75">
      <c r="I438" s="71"/>
    </row>
    <row r="439" ht="12.75">
      <c r="I439" s="71"/>
    </row>
    <row r="440" ht="12.75">
      <c r="I440" s="71"/>
    </row>
    <row r="441" ht="12.75">
      <c r="I441" s="71"/>
    </row>
    <row r="442" ht="12.75">
      <c r="I442" s="71"/>
    </row>
    <row r="443" ht="12.75">
      <c r="I443" s="71"/>
    </row>
    <row r="444" ht="12.75">
      <c r="I444" s="71"/>
    </row>
    <row r="445" ht="12.75">
      <c r="I445" s="71"/>
    </row>
    <row r="446" ht="12.75">
      <c r="I446" s="71"/>
    </row>
    <row r="447" ht="12.75">
      <c r="I447" s="71"/>
    </row>
    <row r="448" ht="12.75">
      <c r="I448" s="71"/>
    </row>
    <row r="449" ht="12.75">
      <c r="I449" s="71"/>
    </row>
    <row r="450" ht="12.75">
      <c r="I450" s="71"/>
    </row>
    <row r="451" ht="12.75">
      <c r="I451" s="71"/>
    </row>
    <row r="452" ht="12.75">
      <c r="I452" s="71"/>
    </row>
    <row r="453" ht="12.75">
      <c r="I453" s="71"/>
    </row>
    <row r="454" ht="12.75">
      <c r="I454" s="71"/>
    </row>
    <row r="455" ht="12.75">
      <c r="I455" s="71"/>
    </row>
    <row r="456" ht="12.75">
      <c r="I456" s="71"/>
    </row>
    <row r="457" ht="12.75">
      <c r="I457" s="71"/>
    </row>
    <row r="458" ht="12.75">
      <c r="I458" s="71"/>
    </row>
    <row r="459" ht="12.75">
      <c r="I459" s="71"/>
    </row>
    <row r="460" ht="12.75">
      <c r="I460" s="71"/>
    </row>
    <row r="461" ht="12.75">
      <c r="I461" s="71"/>
    </row>
    <row r="462" ht="12.75">
      <c r="I462" s="71"/>
    </row>
    <row r="463" ht="12.75">
      <c r="I463" s="71"/>
    </row>
    <row r="464" ht="12.75">
      <c r="I464" s="71"/>
    </row>
    <row r="465" ht="12.75">
      <c r="I465" s="71"/>
    </row>
    <row r="466" ht="12.75">
      <c r="I466" s="71"/>
    </row>
    <row r="467" ht="12.75">
      <c r="I467" s="71"/>
    </row>
    <row r="468" ht="12.75">
      <c r="I468" s="71"/>
    </row>
    <row r="469" ht="12.75">
      <c r="I469" s="71"/>
    </row>
    <row r="470" ht="12.75">
      <c r="I470" s="71"/>
    </row>
    <row r="471" ht="12.75">
      <c r="I471" s="71"/>
    </row>
    <row r="472" ht="12.75">
      <c r="I472" s="71"/>
    </row>
    <row r="473" ht="12.75">
      <c r="I473" s="71"/>
    </row>
    <row r="474" ht="12.75">
      <c r="I474" s="71"/>
    </row>
    <row r="475" ht="12.75">
      <c r="I475" s="71"/>
    </row>
    <row r="476" ht="12.75">
      <c r="I476" s="71"/>
    </row>
    <row r="477" ht="12.75">
      <c r="I477" s="71"/>
    </row>
    <row r="478" ht="12.75">
      <c r="I478" s="71"/>
    </row>
    <row r="479" ht="12.75">
      <c r="I479" s="71"/>
    </row>
    <row r="480" ht="12.75">
      <c r="I480" s="71"/>
    </row>
    <row r="481" ht="12.75">
      <c r="I481" s="71"/>
    </row>
    <row r="482" ht="12.75">
      <c r="I482" s="71"/>
    </row>
    <row r="483" ht="12.75">
      <c r="I483" s="71"/>
    </row>
    <row r="484" ht="12.75">
      <c r="I484" s="71"/>
    </row>
    <row r="485" ht="12.75">
      <c r="I485" s="71"/>
    </row>
    <row r="486" ht="12.75">
      <c r="I486" s="71"/>
    </row>
    <row r="487" ht="12.75">
      <c r="I487" s="71"/>
    </row>
    <row r="488" ht="12.75">
      <c r="I488" s="71"/>
    </row>
    <row r="489" ht="12.75">
      <c r="I489" s="71"/>
    </row>
    <row r="490" ht="12.75">
      <c r="I490" s="71"/>
    </row>
    <row r="491" ht="12.75">
      <c r="I491" s="71"/>
    </row>
    <row r="492" ht="12.75">
      <c r="I492" s="71"/>
    </row>
    <row r="493" ht="12.75">
      <c r="I493" s="71"/>
    </row>
    <row r="494" ht="12.75">
      <c r="I494" s="71"/>
    </row>
    <row r="495" ht="12.75">
      <c r="I495" s="71"/>
    </row>
    <row r="496" ht="12.75">
      <c r="I496" s="71"/>
    </row>
    <row r="497" ht="12.75">
      <c r="I497" s="71"/>
    </row>
    <row r="498" ht="12.75">
      <c r="I498" s="71"/>
    </row>
    <row r="499" ht="12.75">
      <c r="I499" s="71"/>
    </row>
    <row r="500" ht="12.75">
      <c r="I500" s="71"/>
    </row>
    <row r="501" ht="12.75">
      <c r="I501" s="71"/>
    </row>
    <row r="502" ht="12.75">
      <c r="I502" s="71"/>
    </row>
    <row r="503" ht="12.75">
      <c r="I503" s="71"/>
    </row>
    <row r="504" ht="12.75">
      <c r="I504" s="71"/>
    </row>
    <row r="505" ht="12.75">
      <c r="I505" s="71"/>
    </row>
    <row r="506" ht="12.75">
      <c r="I506" s="71"/>
    </row>
    <row r="507" ht="12.75">
      <c r="I507" s="71"/>
    </row>
    <row r="508" ht="12.75">
      <c r="I508" s="71"/>
    </row>
    <row r="509" ht="12.75">
      <c r="I509" s="71"/>
    </row>
    <row r="510" ht="12.75">
      <c r="I510" s="71"/>
    </row>
    <row r="511" ht="12.75">
      <c r="I511" s="71"/>
    </row>
    <row r="512" ht="12.75">
      <c r="I512" s="71"/>
    </row>
    <row r="513" ht="12.75">
      <c r="I513" s="71"/>
    </row>
    <row r="514" ht="12.75">
      <c r="I514" s="71"/>
    </row>
    <row r="515" ht="12.75">
      <c r="I515" s="71"/>
    </row>
    <row r="516" ht="12.75">
      <c r="I516" s="71"/>
    </row>
    <row r="517" ht="12.75">
      <c r="I517" s="71"/>
    </row>
    <row r="518" ht="12.75">
      <c r="I518" s="71"/>
    </row>
    <row r="519" ht="12.75">
      <c r="I519" s="71"/>
    </row>
    <row r="520" ht="12.75">
      <c r="I520" s="71"/>
    </row>
    <row r="521" ht="12.75">
      <c r="I521" s="71"/>
    </row>
    <row r="522" ht="12.75">
      <c r="I522" s="71"/>
    </row>
    <row r="523" ht="12.75">
      <c r="I523" s="71"/>
    </row>
    <row r="524" ht="12.75">
      <c r="I524" s="71"/>
    </row>
    <row r="525" ht="12.75">
      <c r="I525" s="71"/>
    </row>
    <row r="526" ht="12.75">
      <c r="I526" s="71"/>
    </row>
    <row r="527" ht="12.75">
      <c r="I527" s="71"/>
    </row>
    <row r="528" ht="12.75">
      <c r="I528" s="71"/>
    </row>
    <row r="529" ht="12.75">
      <c r="I529" s="71"/>
    </row>
    <row r="530" ht="12.75">
      <c r="I530" s="71"/>
    </row>
    <row r="531" ht="12.75">
      <c r="I531" s="71"/>
    </row>
    <row r="532" ht="12.75">
      <c r="I532" s="71"/>
    </row>
    <row r="533" ht="12.75">
      <c r="I533" s="71"/>
    </row>
    <row r="534" ht="12.75">
      <c r="I534" s="71"/>
    </row>
    <row r="535" ht="12.75">
      <c r="I535" s="71"/>
    </row>
    <row r="536" ht="12.75">
      <c r="I536" s="71"/>
    </row>
    <row r="537" ht="12.75">
      <c r="I537" s="71"/>
    </row>
    <row r="538" ht="12.75">
      <c r="I538" s="71"/>
    </row>
    <row r="539" ht="12.75">
      <c r="I539" s="71"/>
    </row>
    <row r="540" ht="12.75">
      <c r="I540" s="71"/>
    </row>
    <row r="541" ht="12.75">
      <c r="I541" s="71"/>
    </row>
    <row r="542" ht="12.75">
      <c r="I542" s="71"/>
    </row>
    <row r="543" ht="12.75">
      <c r="I543" s="71"/>
    </row>
    <row r="544" ht="12.75">
      <c r="I544" s="71"/>
    </row>
    <row r="545" ht="12.75">
      <c r="I545" s="71"/>
    </row>
    <row r="546" ht="12.75">
      <c r="I546" s="71"/>
    </row>
    <row r="547" ht="12.75">
      <c r="I547" s="71"/>
    </row>
    <row r="548" ht="12.75">
      <c r="I548" s="71"/>
    </row>
    <row r="549" ht="12.75">
      <c r="I549" s="71"/>
    </row>
    <row r="550" ht="12.75">
      <c r="I550" s="71"/>
    </row>
    <row r="551" ht="12.75">
      <c r="I551" s="71"/>
    </row>
    <row r="552" ht="12.75">
      <c r="I552" s="71"/>
    </row>
    <row r="553" ht="12.75">
      <c r="I553" s="71"/>
    </row>
    <row r="554" ht="12.75">
      <c r="I554" s="71"/>
    </row>
    <row r="555" ht="12.75">
      <c r="I555" s="71"/>
    </row>
    <row r="556" ht="12.75">
      <c r="I556" s="71"/>
    </row>
    <row r="557" ht="12.75">
      <c r="I557" s="71"/>
    </row>
    <row r="558" ht="12.75">
      <c r="I558" s="71"/>
    </row>
    <row r="559" ht="12.75">
      <c r="I559" s="71"/>
    </row>
    <row r="560" ht="12.75">
      <c r="I560" s="71"/>
    </row>
    <row r="561" ht="12.75">
      <c r="I561" s="71"/>
    </row>
    <row r="562" ht="12.75">
      <c r="I562" s="71"/>
    </row>
    <row r="563" ht="12.75">
      <c r="I563" s="71"/>
    </row>
    <row r="564" ht="12.75">
      <c r="I564" s="71"/>
    </row>
    <row r="565" ht="12.75">
      <c r="I565" s="71"/>
    </row>
    <row r="566" ht="12.75">
      <c r="I566" s="71"/>
    </row>
    <row r="567" ht="12.75">
      <c r="I567" s="71"/>
    </row>
    <row r="568" ht="12.75">
      <c r="I568" s="71"/>
    </row>
    <row r="569" ht="12.75">
      <c r="I569" s="71"/>
    </row>
    <row r="570" ht="12.75">
      <c r="I570" s="71"/>
    </row>
    <row r="571" ht="12.75">
      <c r="I571" s="71"/>
    </row>
    <row r="572" ht="12.75">
      <c r="I572" s="71"/>
    </row>
    <row r="573" ht="12.75">
      <c r="I573" s="71"/>
    </row>
    <row r="574" ht="12.75">
      <c r="I574" s="71"/>
    </row>
    <row r="575" ht="12.75">
      <c r="I575" s="71"/>
    </row>
    <row r="576" ht="12.75">
      <c r="I576" s="71"/>
    </row>
    <row r="577" ht="12.75">
      <c r="I577" s="71"/>
    </row>
    <row r="578" ht="12.75">
      <c r="I578" s="71"/>
    </row>
    <row r="579" ht="12.75">
      <c r="I579" s="71"/>
    </row>
    <row r="580" ht="12.75">
      <c r="I580" s="71"/>
    </row>
    <row r="581" ht="12.75">
      <c r="I581" s="71"/>
    </row>
    <row r="582" ht="12.75">
      <c r="I582" s="71"/>
    </row>
    <row r="583" ht="12.75">
      <c r="I583" s="71"/>
    </row>
    <row r="584" ht="12.75">
      <c r="I584" s="71"/>
    </row>
    <row r="585" ht="12.75">
      <c r="I585" s="71"/>
    </row>
    <row r="586" ht="12.75">
      <c r="I586" s="71"/>
    </row>
    <row r="587" ht="12.75">
      <c r="I587" s="71"/>
    </row>
    <row r="588" ht="12.75">
      <c r="I588" s="71"/>
    </row>
    <row r="589" ht="12.75">
      <c r="I589" s="71"/>
    </row>
    <row r="590" ht="12.75">
      <c r="I590" s="71"/>
    </row>
    <row r="591" ht="12.75">
      <c r="I591" s="71"/>
    </row>
    <row r="592" ht="12.75">
      <c r="I592" s="71"/>
    </row>
    <row r="593" ht="12.75">
      <c r="I593" s="71"/>
    </row>
    <row r="594" ht="12.75">
      <c r="I594" s="71"/>
    </row>
    <row r="595" ht="12.75">
      <c r="I595" s="71"/>
    </row>
    <row r="596" ht="12.75">
      <c r="I596" s="71"/>
    </row>
    <row r="597" ht="12.75">
      <c r="I597" s="71"/>
    </row>
    <row r="598" ht="12.75">
      <c r="I598" s="71"/>
    </row>
    <row r="599" ht="12.75">
      <c r="I599" s="71"/>
    </row>
    <row r="600" ht="12.75">
      <c r="I600" s="71"/>
    </row>
    <row r="601" ht="12.75">
      <c r="I601" s="71"/>
    </row>
    <row r="602" ht="12.75">
      <c r="I602" s="71"/>
    </row>
    <row r="603" ht="12.75">
      <c r="I603" s="71"/>
    </row>
    <row r="604" ht="12.75">
      <c r="I604" s="71"/>
    </row>
    <row r="605" ht="12.75">
      <c r="I605" s="71"/>
    </row>
    <row r="606" ht="12.75">
      <c r="I606" s="71"/>
    </row>
    <row r="607" ht="12.75">
      <c r="I607" s="71"/>
    </row>
    <row r="608" ht="12.75">
      <c r="I608" s="71"/>
    </row>
  </sheetData>
  <sheetProtection/>
  <mergeCells count="10">
    <mergeCell ref="M117:M119"/>
    <mergeCell ref="A196:B196"/>
    <mergeCell ref="O15:S15"/>
    <mergeCell ref="O16:S16"/>
    <mergeCell ref="O18:S18"/>
    <mergeCell ref="A7:E7"/>
    <mergeCell ref="A8:E8"/>
    <mergeCell ref="A10:E10"/>
    <mergeCell ref="M109:M111"/>
    <mergeCell ref="M113:M115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км</cp:lastModifiedBy>
  <cp:lastPrinted>2016-10-26T09:27:52Z</cp:lastPrinted>
  <dcterms:created xsi:type="dcterms:W3CDTF">2000-03-22T11:46:42Z</dcterms:created>
  <dcterms:modified xsi:type="dcterms:W3CDTF">2016-10-26T11:41:33Z</dcterms:modified>
  <cp:category/>
  <cp:version/>
  <cp:contentType/>
  <cp:contentStatus/>
</cp:coreProperties>
</file>