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45" windowWidth="14505" windowHeight="1170" activeTab="2"/>
  </bookViews>
  <sheets>
    <sheet name="ПР.№1 ДОХОДЫ 2023" sheetId="1" r:id="rId1"/>
    <sheet name="ПР.№2 Распр.по разд.подр. 2023" sheetId="2" r:id="rId2"/>
    <sheet name="ПР.№ 3 ВЕД. РАСХОДЫ 2023" sheetId="3" r:id="rId3"/>
    <sheet name="Прил.4по раз.,подразд.2023" sheetId="4" r:id="rId4"/>
    <sheet name="ПРИЛ.5 Источн.фин-я 2023" sheetId="5" r:id="rId5"/>
    <sheet name="Прил.6 2023" sheetId="6" r:id="rId6"/>
    <sheet name="Прил.7 2023" sheetId="7" r:id="rId7"/>
    <sheet name="Прил.8 2023" sheetId="8" r:id="rId8"/>
  </sheets>
  <definedNames/>
  <calcPr fullCalcOnLoad="1"/>
</workbook>
</file>

<file path=xl/sharedStrings.xml><?xml version="1.0" encoding="utf-8"?>
<sst xmlns="http://schemas.openxmlformats.org/spreadsheetml/2006/main" count="1425" uniqueCount="620">
  <si>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</si>
  <si>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</si>
  <si>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</si>
  <si>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</si>
  <si>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</si>
  <si>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</si>
  <si>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</si>
  <si>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</si>
  <si>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</si>
  <si>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</si>
  <si>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20000000000000000</t>
  </si>
  <si>
    <t>БЕЗВОЗМЕЗДНЫЕ ПОСТУПЛЕНИЯ ОТ ДРУГИХ БЮДЖЕТОВ БЮДЖЕТНОЙ СИСТЕМЫ РОССИЙСКОЙ ФЕДЕРАЦИИ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</si>
  <si>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</si>
  <si>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</si>
  <si>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</si>
  <si>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</si>
  <si>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</si>
  <si>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</si>
  <si>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</si>
  <si>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</si>
  <si>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</si>
  <si>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</si>
  <si>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</si>
  <si>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</si>
  <si>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</si>
  <si>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</si>
  <si>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</si>
  <si>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</si>
  <si>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</si>
  <si>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</si>
  <si>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</si>
  <si>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</si>
  <si>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</si>
  <si>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</si>
  <si>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</si>
  <si>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</si>
  <si>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</si>
  <si>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</si>
  <si>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</si>
  <si>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</si>
  <si>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</si>
  <si>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</si>
  <si>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</si>
  <si>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</si>
  <si>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</si>
  <si>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</si>
  <si>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</si>
  <si>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НАЦИОНАЛЬНАЯ БЕЗОПАСНОСТЬ И ПРАВООХРАНИТЕЛЬНАЯ ДЕЯТЕЛЬНОСТЬ</t>
  </si>
  <si>
    <t>0801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</si>
  <si>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</si>
  <si>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</si>
  <si>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</si>
  <si>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</si>
  <si>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</si>
  <si>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</si>
  <si>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</si>
  <si>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</si>
  <si>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</si>
  <si>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</si>
  <si>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</si>
  <si>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</si>
  <si>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</si>
  <si>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</si>
  <si>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</si>
  <si>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1.1</t>
  </si>
  <si>
    <t>ШТРАФЫ,САНКЦИИ,ВОЗМЕЩЕНИЕ УЩЕРБА</t>
  </si>
  <si>
    <t>1.5.</t>
  </si>
  <si>
    <t>0113</t>
  </si>
  <si>
    <t xml:space="preserve"> ФИЗИЧЕСКАЯ КУЛЬТУРА </t>
  </si>
  <si>
    <t>1101</t>
  </si>
  <si>
    <t>1.1.2.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</si>
  <si>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</si>
  <si>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</si>
  <si>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</si>
  <si>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</si>
  <si>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3.1.1.</t>
  </si>
  <si>
    <t>1.1.1</t>
  </si>
  <si>
    <t xml:space="preserve">Сумма </t>
  </si>
  <si>
    <t>главного администратора</t>
  </si>
  <si>
    <t>доходов  бюджета МО МО № 78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</si>
  <si>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</si>
  <si>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</si>
  <si>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</si>
  <si>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</si>
  <si>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</si>
  <si>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</si>
  <si>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</si>
  <si>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</si>
  <si>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</si>
  <si>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</si>
  <si>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</si>
  <si>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</si>
  <si>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</si>
  <si>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</si>
  <si>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</si>
  <si>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</si>
  <si>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</si>
  <si>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</si>
  <si>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</si>
  <si>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</si>
  <si>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</si>
  <si>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</si>
  <si>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</si>
  <si>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</si>
  <si>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</si>
  <si>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</si>
  <si>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</si>
  <si>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</si>
  <si>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</si>
  <si>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</si>
  <si>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</si>
  <si>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</si>
  <si>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</si>
  <si>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</si>
  <si>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</si>
  <si>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</si>
  <si>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</si>
  <si>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</si>
  <si>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</si>
  <si>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</si>
  <si>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</si>
  <si>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</si>
  <si>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</si>
  <si>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</si>
  <si>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</si>
  <si>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</si>
  <si>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</si>
  <si>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</si>
  <si>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</si>
  <si>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</si>
  <si>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</si>
  <si>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</si>
  <si>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</si>
  <si>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</si>
  <si>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</si>
  <si>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</si>
  <si>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</si>
  <si>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</si>
  <si>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</si>
  <si>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</si>
  <si>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</si>
  <si>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</si>
  <si>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</si>
  <si>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</si>
  <si>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</si>
  <si>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</si>
  <si>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</si>
  <si>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</si>
  <si>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</si>
  <si>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</si>
  <si>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</si>
  <si>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</si>
  <si>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</si>
  <si>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</si>
  <si>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</si>
  <si>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</si>
  <si>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</si>
  <si>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</si>
  <si>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</si>
  <si>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</si>
  <si>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</si>
  <si>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 xml:space="preserve">Сумма          </t>
  </si>
  <si>
    <t>(тыс.руб.)</t>
  </si>
  <si>
    <t xml:space="preserve">                               </t>
  </si>
  <si>
    <t>Код вида расходов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</si>
  <si>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</si>
  <si>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</si>
  <si>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</si>
  <si>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</si>
  <si>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</si>
  <si>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</si>
  <si>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</si>
  <si>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</si>
  <si>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</si>
  <si>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</si>
  <si>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</si>
  <si>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</si>
  <si>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</si>
  <si>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</si>
  <si>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</si>
  <si>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</si>
  <si>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</si>
  <si>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</si>
  <si>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</si>
  <si>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</si>
  <si>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</si>
  <si>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</si>
  <si>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</si>
  <si>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</si>
  <si>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</si>
  <si>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</si>
  <si>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</si>
  <si>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</si>
  <si>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</si>
  <si>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</si>
  <si>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</si>
  <si>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</si>
  <si>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</si>
  <si>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</si>
  <si>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</si>
  <si>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</si>
  <si>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</si>
  <si>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</si>
  <si>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</si>
  <si>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</si>
  <si>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</si>
  <si>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</si>
  <si>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</si>
  <si>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</si>
  <si>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</si>
  <si>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</si>
  <si>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</si>
  <si>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 xml:space="preserve"> </t>
  </si>
  <si>
    <t xml:space="preserve">                       Доходы местного бюджета</t>
  </si>
  <si>
    <t>7.1.4.</t>
  </si>
  <si>
    <t>1.1.2.2.1.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</si>
  <si>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</si>
  <si>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</si>
  <si>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</si>
  <si>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</si>
  <si>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</si>
  <si>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</si>
  <si>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</si>
  <si>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</si>
  <si>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</si>
  <si>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</si>
  <si>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</si>
  <si>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</si>
  <si>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</si>
  <si>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</si>
  <si>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</si>
  <si>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</si>
  <si>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</si>
  <si>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</si>
  <si>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>Муниципального Совета</t>
  </si>
  <si>
    <t>ДРУГИЕ ВОПРОСЫ В ОБЛАСТИ ОБРАЗОВАНИЯ</t>
  </si>
  <si>
    <t>0709</t>
  </si>
  <si>
    <t>целевым статьям и группам видов расходов классификации расходов бюджета</t>
  </si>
  <si>
    <t>6.3.</t>
  </si>
  <si>
    <t>Другие вопросы в области образования</t>
  </si>
  <si>
    <t>1.6.</t>
  </si>
  <si>
    <t>Приложение  6</t>
  </si>
  <si>
    <t>Наименование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</si>
  <si>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</si>
  <si>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</si>
  <si>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</si>
  <si>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</si>
  <si>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</si>
  <si>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</si>
  <si>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</si>
  <si>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</si>
  <si>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</si>
  <si>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</si>
  <si>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</si>
  <si>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</si>
  <si>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</si>
  <si>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</si>
  <si>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</si>
  <si>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</si>
  <si>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</si>
  <si>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</si>
  <si>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</si>
  <si>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</si>
  <si>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</si>
  <si>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978 01 05 02 01 03  0000 610</t>
  </si>
  <si>
    <t>Ведоственная структура расходов</t>
  </si>
  <si>
    <t>Приложение  5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</si>
  <si>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</si>
  <si>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</si>
  <si>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Наименование программы</t>
  </si>
  <si>
    <t>к  решению</t>
  </si>
  <si>
    <t>Наименование публичного нормативного обязательства</t>
  </si>
  <si>
    <t>Код классификации расходов бюджетов</t>
  </si>
  <si>
    <t>тыс.руб.</t>
  </si>
  <si>
    <t>Наименование субвенции</t>
  </si>
  <si>
    <t xml:space="preserve">                                                     к  решению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</si>
  <si>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</si>
  <si>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</si>
  <si>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</si>
  <si>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</si>
  <si>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</si>
  <si>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</si>
  <si>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</si>
  <si>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</si>
  <si>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</si>
  <si>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Субвенции бюджетам  бюджетной системы Российской Федерации</t>
  </si>
  <si>
    <t>1.3.1.2.</t>
  </si>
  <si>
    <t>1.3..3.</t>
  </si>
  <si>
    <t>3.2.</t>
  </si>
  <si>
    <t>3.2.1.</t>
  </si>
  <si>
    <t>3.2.1.1.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</si>
  <si>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</si>
  <si>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</si>
  <si>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</si>
  <si>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</si>
  <si>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</si>
  <si>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</si>
  <si>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</si>
  <si>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</si>
  <si>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</si>
  <si>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</si>
  <si>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</si>
  <si>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</si>
  <si>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</si>
  <si>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</si>
  <si>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</si>
  <si>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</si>
  <si>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</si>
  <si>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</si>
  <si>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 xml:space="preserve">                                                                                            к  решению</t>
  </si>
  <si>
    <t xml:space="preserve">                                                                                            Муниципального Совета</t>
  </si>
  <si>
    <t xml:space="preserve">                                                                                            МО МО № 78</t>
  </si>
  <si>
    <t>8.2.1.</t>
  </si>
  <si>
    <t>8.2.1.1</t>
  </si>
  <si>
    <t>1.3.2.2.</t>
  </si>
  <si>
    <t>8840020000</t>
  </si>
  <si>
    <t>8840010000</t>
  </si>
  <si>
    <t>1.1.1.1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</si>
  <si>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</si>
  <si>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</si>
  <si>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</si>
  <si>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</si>
  <si>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</si>
  <si>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</si>
  <si>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</si>
  <si>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</si>
  <si>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</si>
  <si>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</si>
  <si>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</si>
  <si>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</si>
  <si>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</si>
  <si>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</si>
  <si>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</si>
  <si>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</si>
  <si>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</si>
  <si>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</si>
  <si>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</si>
  <si>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</si>
  <si>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</si>
  <si>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</si>
  <si>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</si>
  <si>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</si>
  <si>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</si>
  <si>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</si>
  <si>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</si>
  <si>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</si>
  <si>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</si>
  <si>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</si>
  <si>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</si>
  <si>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</si>
  <si>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</si>
  <si>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</si>
  <si>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</si>
  <si>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</si>
  <si>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</si>
  <si>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</si>
  <si>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</si>
  <si>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</si>
  <si>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</si>
  <si>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</si>
  <si>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</si>
  <si>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</si>
  <si>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0610010000</t>
  </si>
  <si>
    <t>0700010000</t>
  </si>
  <si>
    <t>0710010000</t>
  </si>
  <si>
    <t>2.4.1.2</t>
  </si>
  <si>
    <t>2.4.1.1.2</t>
  </si>
  <si>
    <t>2.4.1.1.2.1</t>
  </si>
  <si>
    <t>2.4.1.1.1</t>
  </si>
  <si>
    <t>2.4.1.1.1.1</t>
  </si>
  <si>
    <t>2.4.1.1.3</t>
  </si>
  <si>
    <t>2.4.1.1.3.1</t>
  </si>
  <si>
    <t>2.4.1.2.1</t>
  </si>
  <si>
    <t>2.4.1.2.1.1</t>
  </si>
  <si>
    <t>2.4.1.2.2</t>
  </si>
  <si>
    <t>2.4.1.2.2.1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</si>
  <si>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</si>
  <si>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</si>
  <si>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</si>
  <si>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</si>
  <si>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</si>
  <si>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</si>
  <si>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</si>
  <si>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</si>
  <si>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</si>
  <si>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</si>
  <si>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</si>
  <si>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</si>
  <si>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</si>
  <si>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</si>
  <si>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</si>
  <si>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</si>
  <si>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</si>
  <si>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</si>
  <si>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</si>
  <si>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2.6.2.3.1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</si>
  <si>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</si>
  <si>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</si>
  <si>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</si>
  <si>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</si>
  <si>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</si>
  <si>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</si>
  <si>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</si>
  <si>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</si>
  <si>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1500010000</t>
  </si>
  <si>
    <t>2.7.1.3</t>
  </si>
  <si>
    <t>1600010000</t>
  </si>
  <si>
    <t>2.7.1.4</t>
  </si>
  <si>
    <t>2.7.1.4.1</t>
  </si>
  <si>
    <t>2.7.1.5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</si>
  <si>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</si>
  <si>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</si>
  <si>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</si>
  <si>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</si>
  <si>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</si>
  <si>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</si>
  <si>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</si>
  <si>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</si>
  <si>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</si>
  <si>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</si>
  <si>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88500G0860</t>
  </si>
  <si>
    <t>88500G0870</t>
  </si>
  <si>
    <t>2.8.2</t>
  </si>
  <si>
    <t>2.8.2.1</t>
  </si>
  <si>
    <t>2.8.2.1.1</t>
  </si>
  <si>
    <t>2.9</t>
  </si>
  <si>
    <t>2.10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</si>
  <si>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</si>
  <si>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</si>
  <si>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</si>
  <si>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</si>
  <si>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</si>
  <si>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</si>
  <si>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</si>
  <si>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</si>
  <si>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4.1.1.3</t>
  </si>
  <si>
    <t>4.1.2.1</t>
  </si>
  <si>
    <t>4.1.2.1.1</t>
  </si>
  <si>
    <t>4.1.2.2</t>
  </si>
  <si>
    <t>4.1.2.2.1</t>
  </si>
  <si>
    <t>1700010000</t>
  </si>
  <si>
    <t>1800010000</t>
  </si>
  <si>
    <t>7.1.6.</t>
  </si>
  <si>
    <t>7.1.6.1</t>
  </si>
  <si>
    <t>881000000</t>
  </si>
  <si>
    <t>010001000</t>
  </si>
  <si>
    <t>0100010000</t>
  </si>
  <si>
    <t>0500010000</t>
  </si>
  <si>
    <t>0800010000</t>
  </si>
  <si>
    <t>1900010000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</si>
  <si>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</si>
  <si>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</si>
  <si>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</si>
  <si>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</si>
  <si>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t>88300G0100</t>
  </si>
  <si>
    <t>8.3.</t>
  </si>
  <si>
    <t>8.3.1.</t>
  </si>
  <si>
    <t>8.3.1.1</t>
  </si>
  <si>
    <t>8.3.2.</t>
  </si>
  <si>
    <t>8.3.2.1</t>
  </si>
  <si>
    <t>2.8.3</t>
  </si>
  <si>
    <t>2.8.3.1</t>
  </si>
  <si>
    <t>2.8.3.1.1</t>
  </si>
  <si>
    <t>2.8.3.2</t>
  </si>
  <si>
    <t>2.8.3.2.1</t>
  </si>
  <si>
    <t>Социальное обеспечение населения</t>
  </si>
  <si>
    <t>8810000000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</si>
  <si>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</si>
  <si>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</si>
  <si>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</si>
  <si>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</si>
  <si>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</si>
  <si>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Культура, кинематография</t>
  </si>
  <si>
    <t>Расходы на реализацию  подпрограммы «Озеленение территорий муниципального образования»</t>
  </si>
  <si>
    <t>2.6.2.3</t>
  </si>
  <si>
    <t>2.6.2.4.</t>
  </si>
  <si>
    <t>2.6.2.5</t>
  </si>
  <si>
    <t>2.6.2.5.1</t>
  </si>
  <si>
    <t>6.2.2.</t>
  </si>
  <si>
    <t>6.2.2.1</t>
  </si>
  <si>
    <t>6.2.3.</t>
  </si>
  <si>
    <t>6.2.3.1</t>
  </si>
  <si>
    <t>6.2.4.</t>
  </si>
  <si>
    <t>6.2.4.1</t>
  </si>
  <si>
    <t>6.2.5.</t>
  </si>
  <si>
    <t>6.2.5.1</t>
  </si>
  <si>
    <t>0740010000</t>
  </si>
  <si>
    <t>Расходы на реализацию подпрограммы «Содержание внутриквартальных территорий в части обеспечения ремонта покрытий, расположенных на внутриквартальных территориях»</t>
  </si>
  <si>
    <t>Расходы на реализацию подпрограммы «Размещение, содержание спортивных, детских площадок, включая ремонт расположенных на них элементов благоустройства, на внутриквартальных территориях»</t>
  </si>
  <si>
    <t>Расходы на реализацию подпрограммы «Обеспечение проектирования благоустройства при размещении элементов благоустройства»</t>
  </si>
  <si>
    <t>Расходы на реализацию подпрограммы «Создание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значения»</t>
  </si>
  <si>
    <t>4.1.1.4</t>
  </si>
  <si>
    <t>4.1.1.4.1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</si>
  <si>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</si>
  <si>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</si>
  <si>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 xml:space="preserve">Налог на доходы физических лиц
</t>
  </si>
  <si>
    <t>1 01 00000000000000</t>
  </si>
  <si>
    <t>1 01 02000 01 0000 110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</si>
  <si>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</si>
  <si>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</si>
  <si>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1 16 10123 01 0000 140</t>
  </si>
  <si>
    <t xml:space="preserve">1 16 10120 00 0000 140 </t>
  </si>
  <si>
    <t>1 16 07010 03 0000 140</t>
  </si>
  <si>
    <t>1 16 07010 00 0000 140</t>
  </si>
  <si>
    <t>1 1600000000000000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</si>
  <si>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</si>
  <si>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</si>
  <si>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</si>
  <si>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</si>
  <si>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</si>
  <si>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</si>
  <si>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2.1.2.1.1.</t>
  </si>
  <si>
    <t>805, 806, 807 808,815, 820,824, 825,828,863</t>
  </si>
  <si>
    <t>2 0200000000000000</t>
  </si>
  <si>
    <t>2 02 10000 00 0000 150</t>
  </si>
  <si>
    <t>000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</si>
  <si>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</si>
  <si>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</si>
  <si>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</si>
  <si>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</si>
  <si>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</si>
  <si>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</si>
  <si>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</si>
  <si>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</si>
  <si>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</si>
  <si>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</t>
  </si>
  <si>
    <t>1.2.2.1.1</t>
  </si>
  <si>
    <t>1.2.2..1.2</t>
  </si>
  <si>
    <t>1.2.1.2</t>
  </si>
  <si>
    <t>1 01 02010 01 0000 110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</si>
  <si>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</si>
  <si>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</si>
  <si>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2 02 15001 00 0000 150</t>
  </si>
  <si>
    <t>Дотации на выравнивание бюджетной обеспеченности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</si>
  <si>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"</t>
  </si>
  <si>
    <t>Код раздела, подраз-дела</t>
  </si>
  <si>
    <t>0620010000</t>
  </si>
  <si>
    <t>Муниципальная программа" Военно-патриотическое воспитание молодежи"</t>
  </si>
  <si>
    <t>2.4.1.1.4</t>
  </si>
  <si>
    <t>2.4.1.1.4.1</t>
  </si>
  <si>
    <t>Приложение  3</t>
  </si>
  <si>
    <t>Приложение  4</t>
  </si>
  <si>
    <t>Дотации бюджетам бюджетной системы Российской Федерации</t>
  </si>
  <si>
    <t>2023 год</t>
  </si>
  <si>
    <t>2024 год</t>
  </si>
  <si>
    <t>2025 год</t>
  </si>
  <si>
    <t xml:space="preserve">                                                                                            от ______2022 года № ___</t>
  </si>
  <si>
    <t xml:space="preserve">                                                     от _______2022 года № </t>
  </si>
  <si>
    <t xml:space="preserve">                                                     Приложение  1</t>
  </si>
  <si>
    <t>Внутригородского Муниципального образования города федерального значения Санкт-Петербурга</t>
  </si>
  <si>
    <t>0660010000</t>
  </si>
  <si>
    <t>0720010000</t>
  </si>
  <si>
    <t>Расходы на реализацию подпрограммы «Проведения санитарных рубок ( в том числе удаление аварийных, больных деревьев и кустарников) на территориях, не относящихся к территориям зеленых насаждений»</t>
  </si>
  <si>
    <t>0640010000</t>
  </si>
  <si>
    <t>Расходы на реализацию подпрограммы «Организация работ по компенсационному озеленению на территории МО МО № 78»</t>
  </si>
  <si>
    <t>Расходы на реализацию подпрограммы «Содержание, в том числе  уборку, 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территориях»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</si>
  <si>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</si>
  <si>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</si>
  <si>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</si>
  <si>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1 14 02030 03 0000 410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</si>
  <si>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</si>
  <si>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
</t>
  </si>
  <si>
    <t>ДОХОДЫ ОТ ПРОДАЖИ МАТЕРИАЛЬНЫХ И НЕМАТЕРИАЛЬНЫХ АКТИВОВ</t>
  </si>
  <si>
    <t xml:space="preserve">1 14 00000 00 0000 000
</t>
  </si>
  <si>
    <t>муниципальный округ № 78 на 2023 год и плановый период 2024 и 2025 годов</t>
  </si>
  <si>
    <t>2.4.1.2.3</t>
  </si>
  <si>
    <t>2.4.1.2.3.1</t>
  </si>
  <si>
    <t>1.2.3.3.</t>
  </si>
  <si>
    <t>Приложение  2</t>
  </si>
  <si>
    <t>от _____ 2022 года № ___</t>
  </si>
  <si>
    <t xml:space="preserve">местного  бюджета Внутригородского Муниципального образования </t>
  </si>
  <si>
    <t xml:space="preserve"> Распределение бюджетных ассигнований</t>
  </si>
  <si>
    <t xml:space="preserve"> на   2023 год и плановый период 2024 и 2025 годов</t>
  </si>
  <si>
    <t>от _______ 2022 года № _____</t>
  </si>
  <si>
    <t xml:space="preserve"> Санкт-Петербурга муниципальный округ № 78 на  2023 год и плановый период 2024 и 2025 годов</t>
  </si>
  <si>
    <t>от _____ 2022 года № _____</t>
  </si>
  <si>
    <t xml:space="preserve"> города федерального значения Санкт-Петербурга  муниципальный округ № 78 по разделам, подразделам,</t>
  </si>
  <si>
    <t>местного бюджета Внутригородского Муниципального образования города федерального значения</t>
  </si>
  <si>
    <t xml:space="preserve">Распределение  бюджетных ассигнований местного  бюджета </t>
  </si>
  <si>
    <t>на 2023 год и плановый период 2024 и 2025 годов</t>
  </si>
  <si>
    <t>Источники финансирования дефицита местного бюджета</t>
  </si>
  <si>
    <t>города федерального значения Санкт-Петербурга муниципальный округ № 78</t>
  </si>
  <si>
    <t xml:space="preserve">Внутригородского  Муниципального образования </t>
  </si>
  <si>
    <t>Объем бюджетных ассигнований местного бюджета</t>
  </si>
  <si>
    <t>Приложение 7</t>
  </si>
  <si>
    <t xml:space="preserve">                                                                                            Приложение 8</t>
  </si>
  <si>
    <t>Объем межбюджетных трансфертов, получаемых из бюджета города  Санкт-Петербурга в бюджет Внутригородского Муниципального образования города федерального значения Санкт-Петербурга муниципальный округ №78  на 2023 год и плановый период 2024 и 2025 годов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</si>
  <si>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</si>
  <si>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</si>
  <si>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 Санкт-Петербурга муниципальный округ № 78»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</si>
  <si>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</si>
  <si>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города федерального значения  Санкт-Петербурга муниципальный округ № 78»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</si>
  <si>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</si>
  <si>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города федерального значения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</si>
  <si>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</si>
  <si>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</si>
  <si>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</si>
  <si>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муниципальный округ № 78»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</si>
  <si>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города федерального значения Санкт-Петербурга муниципальный округ № 78»</t>
  </si>
  <si>
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Санкт-Петербурга муниципальный округ № 78" 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</si>
  <si>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</si>
  <si>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города федерального значения Санкт-Петербурга муниципальный округ № 78 "</t>
  </si>
  <si>
    <t>Муниципальная программа  "Организация и проведение досуговых мероприятий для жителей Внутригородского Муниципального образования города федерального значения Санкт-Петербурга муниципальный округ № 78 "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</si>
  <si>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города федерального значения Санкт-Петербурга муниципальный округ № 78"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</si>
  <si>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</si>
  <si>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"Участие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№ 78 "</t>
  </si>
  <si>
    <t>Муниципальная программа "Участие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муниципальный округ № 78 "</t>
  </si>
  <si>
    <t>Муниципальная программа "Обеспечение условий для развития на территории Внутригородского Муниципального образования города федерального значения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</si>
  <si>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Объем бюджетных ассигнований на финансовое обеспечение реализации муниципальных программ Внутригородского Муниципального образования города федерального значения Санкт-Петербурга муниципальный округ № 78 на 2023 год и плановый период 2024 и 2025 годов</t>
  </si>
  <si>
    <t>совет</t>
  </si>
  <si>
    <t>адм</t>
  </si>
  <si>
    <t>22095,7</t>
  </si>
  <si>
    <t>учр</t>
  </si>
  <si>
    <t>5060,7</t>
  </si>
  <si>
    <t>Условно утвержденнные расходы</t>
  </si>
  <si>
    <t>Итого:</t>
  </si>
  <si>
    <t>Санкт-Петербурга муниципальный округ № 78 по разделам, подразделам</t>
  </si>
  <si>
    <t xml:space="preserve">Внутригородского  Муниципального образования города федерального значения  </t>
  </si>
  <si>
    <t>Внутригородского Муниципального образования города федерального значения Санкт-Петербурга муниципальный округ № 78  направляемых на исполнение  публичных нормативных обязательств на 2023 год и плановый период 2024 и 2025 годов</t>
  </si>
  <si>
    <t>от _____ 2022 № 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</si>
</sst>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  <numFmt numFmtId="194" formatCode="#,##0.00\ &quot;₽&quot;"/>
  </numFmts>
  <fonts count="8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Black"/>
      <family val="2"/>
    </font>
    <font>
      <b/>
      <sz val="10"/>
      <name val="Arial Black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9" fillId="0" borderId="0" xfId="55" applyNumberFormat="1" applyFont="1" applyFill="1" applyBorder="1" applyAlignment="1">
      <alignment horizontal="center" vertical="center"/>
      <protection/>
    </xf>
    <xf numFmtId="182" fontId="12" fillId="0" borderId="0" xfId="55" applyNumberFormat="1" applyFont="1" applyFill="1" applyBorder="1" applyAlignment="1">
      <alignment horizontal="center" vertical="center"/>
      <protection/>
    </xf>
    <xf numFmtId="182" fontId="14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14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82" fontId="4" fillId="0" borderId="0" xfId="58" applyNumberFormat="1" applyFont="1" applyFill="1" applyBorder="1" applyAlignment="1">
      <alignment horizontal="center" vertical="center" wrapText="1"/>
      <protection/>
    </xf>
    <xf numFmtId="182" fontId="3" fillId="0" borderId="0" xfId="58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4" fillId="0" borderId="0" xfId="58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left" vertical="top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5" fillId="0" borderId="0" xfId="58" applyNumberFormat="1" applyFont="1" applyFill="1" applyBorder="1" applyAlignment="1">
      <alignment horizontal="center" vertical="center" wrapText="1"/>
      <protection/>
    </xf>
    <xf numFmtId="182" fontId="1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8" applyNumberFormat="1" applyFont="1" applyFill="1" applyBorder="1" applyAlignment="1">
      <alignment horizontal="left" vertical="center" wrapText="1"/>
      <protection/>
    </xf>
    <xf numFmtId="49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3" fillId="0" borderId="0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2" fontId="74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7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8" applyNumberFormat="1" applyFont="1" applyFill="1" applyBorder="1" applyAlignment="1">
      <alignment horizontal="center" vertical="center" wrapText="1"/>
      <protection/>
    </xf>
    <xf numFmtId="182" fontId="7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82" fontId="74" fillId="0" borderId="0" xfId="0" applyNumberFormat="1" applyFont="1" applyFill="1" applyBorder="1" applyAlignment="1">
      <alignment horizontal="center" vertical="center"/>
    </xf>
    <xf numFmtId="182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49" fontId="77" fillId="0" borderId="0" xfId="0" applyNumberFormat="1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left" vertical="center" wrapText="1"/>
    </xf>
    <xf numFmtId="49" fontId="77" fillId="0" borderId="0" xfId="0" applyNumberFormat="1" applyFont="1" applyFill="1" applyBorder="1" applyAlignment="1">
      <alignment horizontal="left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/>
    </xf>
    <xf numFmtId="49" fontId="77" fillId="0" borderId="0" xfId="58" applyNumberFormat="1" applyFont="1" applyFill="1" applyBorder="1" applyAlignment="1">
      <alignment horizontal="left" vertical="center" wrapText="1"/>
      <protection/>
    </xf>
    <xf numFmtId="49" fontId="79" fillId="0" borderId="0" xfId="58" applyNumberFormat="1" applyFont="1" applyFill="1" applyBorder="1" applyAlignment="1">
      <alignment horizontal="center" vertical="center" wrapText="1"/>
      <protection/>
    </xf>
    <xf numFmtId="49" fontId="77" fillId="0" borderId="0" xfId="58" applyNumberFormat="1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182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82" fontId="18" fillId="0" borderId="0" xfId="0" applyNumberFormat="1" applyFont="1" applyBorder="1" applyAlignment="1">
      <alignment horizontal="center" vertical="center" wrapText="1"/>
    </xf>
    <xf numFmtId="182" fontId="81" fillId="0" borderId="0" xfId="0" applyNumberFormat="1" applyFont="1" applyBorder="1" applyAlignment="1">
      <alignment horizontal="center" vertical="center" wrapText="1"/>
    </xf>
    <xf numFmtId="0" fontId="0" fillId="0" borderId="0" xfId="55" applyFont="1">
      <alignment/>
      <protection/>
    </xf>
    <xf numFmtId="17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0" fontId="0" fillId="0" borderId="0" xfId="53" applyFont="1">
      <alignment/>
      <protection/>
    </xf>
    <xf numFmtId="0" fontId="8" fillId="0" borderId="0" xfId="53" applyFont="1">
      <alignment/>
      <protection/>
    </xf>
    <xf numFmtId="49" fontId="19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2" fillId="0" borderId="0" xfId="55" applyNumberFormat="1" applyFont="1" applyFill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left" vertical="center" wrapText="1"/>
      <protection/>
    </xf>
    <xf numFmtId="182" fontId="19" fillId="0" borderId="0" xfId="55" applyNumberFormat="1" applyFont="1" applyFill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9" fillId="0" borderId="0" xfId="55" applyNumberFormat="1" applyFont="1" applyFill="1" applyBorder="1" applyAlignment="1">
      <alignment horizontal="center" vertical="center" wrapText="1"/>
      <protection/>
    </xf>
    <xf numFmtId="182" fontId="9" fillId="0" borderId="0" xfId="55" applyNumberFormat="1" applyFont="1" applyFill="1" applyBorder="1" applyAlignment="1">
      <alignment horizontal="center" vertical="center" wrapText="1"/>
      <protection/>
    </xf>
    <xf numFmtId="49" fontId="14" fillId="0" borderId="0" xfId="55" applyNumberFormat="1" applyFont="1" applyFill="1" applyBorder="1" applyAlignment="1">
      <alignment horizontal="center" vertical="center" wrapText="1"/>
      <protection/>
    </xf>
    <xf numFmtId="49" fontId="14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0" fontId="1" fillId="0" borderId="0" xfId="0" applyFont="1" applyFill="1" applyBorder="1" applyAlignment="1">
      <alignment/>
    </xf>
    <xf numFmtId="0" fontId="6" fillId="0" borderId="0" xfId="55" applyFont="1">
      <alignment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49" fontId="2" fillId="0" borderId="0" xfId="58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8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8" applyFont="1" applyFill="1" applyBorder="1">
      <alignment/>
      <protection/>
    </xf>
    <xf numFmtId="182" fontId="2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16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5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5" fillId="0" borderId="10" xfId="53" applyNumberFormat="1" applyFont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15" fillId="0" borderId="10" xfId="58" applyNumberFormat="1" applyFont="1" applyFill="1" applyBorder="1" applyAlignment="1">
      <alignment horizontal="center" vertical="center" wrapText="1"/>
      <protection/>
    </xf>
    <xf numFmtId="49" fontId="15" fillId="0" borderId="11" xfId="58" applyNumberFormat="1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15" fillId="0" borderId="10" xfId="58" applyNumberFormat="1" applyFont="1" applyFill="1" applyBorder="1" applyAlignment="1">
      <alignment horizontal="left" vertical="center" wrapText="1"/>
      <protection/>
    </xf>
    <xf numFmtId="0" fontId="15" fillId="0" borderId="11" xfId="58" applyFont="1" applyFill="1" applyBorder="1">
      <alignment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22" fillId="0" borderId="11" xfId="58" applyFont="1" applyFill="1" applyBorder="1">
      <alignment/>
      <protection/>
    </xf>
    <xf numFmtId="0" fontId="22" fillId="0" borderId="11" xfId="58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/>
    </xf>
    <xf numFmtId="49" fontId="22" fillId="0" borderId="10" xfId="58" applyNumberFormat="1" applyFont="1" applyFill="1" applyBorder="1" applyAlignment="1">
      <alignment horizontal="left" vertical="center" wrapText="1"/>
      <protection/>
    </xf>
    <xf numFmtId="182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182" fontId="22" fillId="0" borderId="10" xfId="58" applyNumberFormat="1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/>
      <protection/>
    </xf>
    <xf numFmtId="0" fontId="82" fillId="0" borderId="10" xfId="0" applyNumberFormat="1" applyFont="1" applyBorder="1" applyAlignment="1">
      <alignment horizontal="center" vertical="center"/>
    </xf>
    <xf numFmtId="49" fontId="15" fillId="0" borderId="10" xfId="58" applyNumberFormat="1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49" fontId="22" fillId="0" borderId="12" xfId="58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vertical="center" wrapText="1"/>
    </xf>
    <xf numFmtId="182" fontId="83" fillId="0" borderId="10" xfId="58" applyNumberFormat="1" applyFont="1" applyFill="1" applyBorder="1" applyAlignment="1">
      <alignment horizontal="center" vertical="center" wrapText="1"/>
      <protection/>
    </xf>
    <xf numFmtId="182" fontId="83" fillId="0" borderId="10" xfId="53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0" borderId="10" xfId="58" applyFont="1" applyFill="1" applyBorder="1" applyAlignment="1">
      <alignment horizontal="center" vertical="center"/>
      <protection/>
    </xf>
    <xf numFmtId="182" fontId="83" fillId="0" borderId="10" xfId="0" applyNumberFormat="1" applyFont="1" applyFill="1" applyBorder="1" applyAlignment="1">
      <alignment horizontal="center" vertical="center"/>
    </xf>
    <xf numFmtId="49" fontId="22" fillId="0" borderId="10" xfId="58" applyNumberFormat="1" applyFont="1" applyFill="1" applyBorder="1" applyAlignment="1">
      <alignment horizontal="left" vertical="top" wrapText="1"/>
      <protection/>
    </xf>
    <xf numFmtId="0" fontId="8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9" fontId="22" fillId="33" borderId="10" xfId="58" applyNumberFormat="1" applyFont="1" applyFill="1" applyBorder="1" applyAlignment="1">
      <alignment horizontal="left" vertical="center" wrapText="1"/>
      <protection/>
    </xf>
    <xf numFmtId="49" fontId="22" fillId="33" borderId="10" xfId="58" applyNumberFormat="1" applyFont="1" applyFill="1" applyBorder="1" applyAlignment="1">
      <alignment horizontal="center" vertical="center" wrapText="1"/>
      <protection/>
    </xf>
    <xf numFmtId="49" fontId="22" fillId="33" borderId="11" xfId="58" applyNumberFormat="1" applyFont="1" applyFill="1" applyBorder="1" applyAlignment="1">
      <alignment horizontal="center" vertical="center" wrapText="1"/>
      <protection/>
    </xf>
    <xf numFmtId="182" fontId="22" fillId="33" borderId="10" xfId="0" applyNumberFormat="1" applyFont="1" applyFill="1" applyBorder="1" applyAlignment="1">
      <alignment horizontal="center" vertical="center"/>
    </xf>
    <xf numFmtId="49" fontId="15" fillId="33" borderId="10" xfId="58" applyNumberFormat="1" applyFont="1" applyFill="1" applyBorder="1" applyAlignment="1">
      <alignment horizontal="left" vertical="center" wrapText="1"/>
      <protection/>
    </xf>
    <xf numFmtId="49" fontId="15" fillId="33" borderId="10" xfId="58" applyNumberFormat="1" applyFont="1" applyFill="1" applyBorder="1" applyAlignment="1">
      <alignment horizontal="center" vertical="center" wrapText="1"/>
      <protection/>
    </xf>
    <xf numFmtId="49" fontId="15" fillId="33" borderId="11" xfId="58" applyNumberFormat="1" applyFont="1" applyFill="1" applyBorder="1" applyAlignment="1">
      <alignment horizontal="center" vertical="center" wrapText="1"/>
      <protection/>
    </xf>
    <xf numFmtId="182" fontId="15" fillId="33" borderId="10" xfId="0" applyNumberFormat="1" applyFont="1" applyFill="1" applyBorder="1" applyAlignment="1">
      <alignment horizontal="center" vertical="center"/>
    </xf>
    <xf numFmtId="49" fontId="22" fillId="33" borderId="13" xfId="58" applyNumberFormat="1" applyFont="1" applyFill="1" applyBorder="1" applyAlignment="1">
      <alignment horizontal="left" vertical="center" wrapText="1"/>
      <protection/>
    </xf>
    <xf numFmtId="49" fontId="22" fillId="33" borderId="10" xfId="53" applyNumberFormat="1" applyFont="1" applyFill="1" applyBorder="1" applyAlignment="1">
      <alignment horizontal="center" vertical="center"/>
      <protection/>
    </xf>
    <xf numFmtId="49" fontId="15" fillId="33" borderId="10" xfId="53" applyNumberFormat="1" applyFont="1" applyFill="1" applyBorder="1" applyAlignment="1">
      <alignment horizontal="center" vertical="center"/>
      <protection/>
    </xf>
    <xf numFmtId="0" fontId="15" fillId="33" borderId="11" xfId="58" applyFont="1" applyFill="1" applyBorder="1">
      <alignment/>
      <protection/>
    </xf>
    <xf numFmtId="182" fontId="22" fillId="33" borderId="10" xfId="58" applyNumberFormat="1" applyFont="1" applyFill="1" applyBorder="1" applyAlignment="1">
      <alignment horizontal="center" vertical="center" wrapText="1"/>
      <protection/>
    </xf>
    <xf numFmtId="0" fontId="15" fillId="33" borderId="11" xfId="58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11" xfId="58" applyFont="1" applyFill="1" applyBorder="1">
      <alignment/>
      <protection/>
    </xf>
    <xf numFmtId="0" fontId="15" fillId="33" borderId="10" xfId="0" applyFont="1" applyFill="1" applyBorder="1" applyAlignment="1">
      <alignment vertical="center"/>
    </xf>
    <xf numFmtId="0" fontId="22" fillId="33" borderId="11" xfId="58" applyFont="1" applyFill="1" applyBorder="1" applyAlignment="1">
      <alignment horizontal="center" vertical="center"/>
      <protection/>
    </xf>
    <xf numFmtId="49" fontId="22" fillId="33" borderId="10" xfId="58" applyNumberFormat="1" applyFont="1" applyFill="1" applyBorder="1" applyAlignment="1">
      <alignment horizontal="center" vertical="center"/>
      <protection/>
    </xf>
    <xf numFmtId="49" fontId="15" fillId="33" borderId="10" xfId="58" applyNumberFormat="1" applyFont="1" applyFill="1" applyBorder="1" applyAlignment="1">
      <alignment horizontal="center" vertical="center"/>
      <protection/>
    </xf>
    <xf numFmtId="49" fontId="22" fillId="33" borderId="10" xfId="58" applyNumberFormat="1" applyFont="1" applyFill="1" applyBorder="1" applyAlignment="1">
      <alignment horizontal="left" vertical="top" wrapText="1"/>
      <protection/>
    </xf>
    <xf numFmtId="0" fontId="15" fillId="33" borderId="10" xfId="0" applyFont="1" applyFill="1" applyBorder="1" applyAlignment="1">
      <alignment/>
    </xf>
    <xf numFmtId="182" fontId="15" fillId="33" borderId="13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182" fontId="22" fillId="33" borderId="10" xfId="58" applyNumberFormat="1" applyFont="1" applyFill="1" applyBorder="1" applyAlignment="1">
      <alignment horizontal="center" vertical="center"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182" fontId="22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16" fontId="15" fillId="33" borderId="10" xfId="0" applyNumberFormat="1" applyFont="1" applyFill="1" applyBorder="1" applyAlignment="1">
      <alignment horizontal="center" vertical="center"/>
    </xf>
    <xf numFmtId="14" fontId="15" fillId="33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2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182" fontId="22" fillId="33" borderId="10" xfId="53" applyNumberFormat="1" applyFont="1" applyFill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22" fillId="0" borderId="10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15" fillId="0" borderId="0" xfId="55" applyFont="1" applyFill="1">
      <alignment/>
      <protection/>
    </xf>
    <xf numFmtId="49" fontId="23" fillId="0" borderId="0" xfId="55" applyNumberFormat="1" applyFont="1" applyFill="1" applyAlignment="1">
      <alignment horizontal="center" vertical="center" wrapText="1"/>
      <protection/>
    </xf>
    <xf numFmtId="49" fontId="23" fillId="0" borderId="11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49" fontId="21" fillId="0" borderId="11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left" vertical="center" wrapText="1"/>
      <protection/>
    </xf>
    <xf numFmtId="182" fontId="21" fillId="0" borderId="10" xfId="55" applyNumberFormat="1" applyFont="1" applyFill="1" applyBorder="1" applyAlignment="1">
      <alignment horizontal="center" vertical="center"/>
      <protection/>
    </xf>
    <xf numFmtId="49" fontId="21" fillId="0" borderId="10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left" vertical="center" wrapText="1"/>
      <protection/>
    </xf>
    <xf numFmtId="182" fontId="23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NumberFormat="1" applyFont="1" applyFill="1" applyBorder="1" applyAlignment="1">
      <alignment horizontal="left" vertical="center" wrapText="1"/>
      <protection/>
    </xf>
    <xf numFmtId="49" fontId="17" fillId="0" borderId="10" xfId="55" applyNumberFormat="1" applyFont="1" applyFill="1" applyBorder="1" applyAlignment="1">
      <alignment horizontal="left" vertical="center" wrapText="1"/>
      <protection/>
    </xf>
    <xf numFmtId="182" fontId="22" fillId="0" borderId="12" xfId="55" applyNumberFormat="1" applyFont="1" applyFill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49" fontId="15" fillId="0" borderId="0" xfId="53" applyNumberFormat="1" applyFont="1">
      <alignment/>
      <protection/>
    </xf>
    <xf numFmtId="49" fontId="25" fillId="0" borderId="12" xfId="53" applyNumberFormat="1" applyFont="1" applyBorder="1" applyAlignment="1">
      <alignment horizontal="left" vertical="center" wrapText="1"/>
      <protection/>
    </xf>
    <xf numFmtId="182" fontId="25" fillId="0" borderId="12" xfId="53" applyNumberFormat="1" applyFont="1" applyBorder="1" applyAlignment="1">
      <alignment horizontal="center" vertical="center" wrapText="1"/>
      <protection/>
    </xf>
    <xf numFmtId="182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182" fontId="21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left" vertical="center" wrapText="1"/>
      <protection/>
    </xf>
    <xf numFmtId="182" fontId="23" fillId="0" borderId="10" xfId="53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right" vertical="center"/>
    </xf>
    <xf numFmtId="49" fontId="27" fillId="0" borderId="10" xfId="58" applyNumberFormat="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15" fillId="0" borderId="0" xfId="0" applyFont="1" applyAlignment="1">
      <alignment horizontal="right"/>
    </xf>
    <xf numFmtId="193" fontId="15" fillId="0" borderId="10" xfId="0" applyNumberFormat="1" applyFont="1" applyBorder="1" applyAlignment="1">
      <alignment horizontal="center" vertical="center"/>
    </xf>
    <xf numFmtId="182" fontId="1" fillId="33" borderId="0" xfId="0" applyNumberFormat="1" applyFont="1" applyFill="1" applyBorder="1" applyAlignment="1">
      <alignment horizontal="center" vertical="center"/>
    </xf>
    <xf numFmtId="182" fontId="0" fillId="33" borderId="0" xfId="0" applyNumberFormat="1" applyFill="1" applyBorder="1" applyAlignment="1">
      <alignment horizontal="center" vertical="center"/>
    </xf>
    <xf numFmtId="182" fontId="1" fillId="33" borderId="0" xfId="58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2" fontId="0" fillId="0" borderId="0" xfId="55" applyNumberFormat="1" applyFont="1" applyAlignment="1">
      <alignment horizontal="center" vertical="center"/>
      <protection/>
    </xf>
    <xf numFmtId="49" fontId="21" fillId="0" borderId="0" xfId="55" applyNumberFormat="1" applyFont="1" applyFill="1" applyBorder="1" applyAlignment="1">
      <alignment horizontal="left" vertical="center" wrapText="1"/>
      <protection/>
    </xf>
    <xf numFmtId="0" fontId="83" fillId="0" borderId="10" xfId="0" applyNumberFormat="1" applyFont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0" fontId="1" fillId="0" borderId="0" xfId="55" applyFont="1">
      <alignment/>
      <protection/>
    </xf>
    <xf numFmtId="182" fontId="12" fillId="0" borderId="0" xfId="55" applyNumberFormat="1" applyFont="1" applyFill="1" applyBorder="1" applyAlignment="1">
      <alignment horizontal="center" vertical="center" wrapText="1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49" fontId="15" fillId="0" borderId="10" xfId="55" applyNumberFormat="1" applyFont="1" applyFill="1" applyBorder="1" applyAlignment="1">
      <alignment horizontal="left" vertical="center" wrapText="1"/>
      <protection/>
    </xf>
    <xf numFmtId="182" fontId="0" fillId="0" borderId="0" xfId="55" applyNumberFormat="1" applyFont="1" applyBorder="1" applyAlignment="1">
      <alignment horizontal="center" vertical="center"/>
      <protection/>
    </xf>
    <xf numFmtId="0" fontId="21" fillId="0" borderId="0" xfId="55" applyFont="1">
      <alignment/>
      <protection/>
    </xf>
    <xf numFmtId="0" fontId="21" fillId="0" borderId="0" xfId="55" applyFont="1" applyFill="1">
      <alignment/>
      <protection/>
    </xf>
    <xf numFmtId="49" fontId="23" fillId="0" borderId="0" xfId="55" applyNumberFormat="1" applyFont="1" applyFill="1" applyBorder="1" applyAlignment="1">
      <alignment horizontal="left" vertical="center"/>
      <protection/>
    </xf>
    <xf numFmtId="0" fontId="21" fillId="0" borderId="12" xfId="55" applyFont="1" applyFill="1" applyBorder="1">
      <alignment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3" applyFont="1" applyFill="1">
      <alignment/>
      <protection/>
    </xf>
    <xf numFmtId="0" fontId="21" fillId="0" borderId="0" xfId="55" applyFont="1" applyFill="1" applyBorder="1" applyAlignment="1">
      <alignment/>
      <protection/>
    </xf>
    <xf numFmtId="49" fontId="23" fillId="0" borderId="10" xfId="55" applyNumberFormat="1" applyFont="1" applyFill="1" applyBorder="1" applyAlignment="1">
      <alignment horizontal="center" vertical="center"/>
      <protection/>
    </xf>
    <xf numFmtId="182" fontId="23" fillId="0" borderId="10" xfId="55" applyNumberFormat="1" applyFont="1" applyFill="1" applyBorder="1" applyAlignment="1">
      <alignment horizontal="center" vertical="center"/>
      <protection/>
    </xf>
    <xf numFmtId="0" fontId="21" fillId="0" borderId="0" xfId="55" applyFont="1" applyFill="1" applyAlignment="1">
      <alignment/>
      <protection/>
    </xf>
    <xf numFmtId="49" fontId="21" fillId="0" borderId="0" xfId="55" applyNumberFormat="1" applyFont="1" applyFill="1" applyAlignment="1">
      <alignment horizontal="left" vertical="center" wrapText="1"/>
      <protection/>
    </xf>
    <xf numFmtId="0" fontId="6" fillId="0" borderId="0" xfId="53" applyFont="1" applyFill="1" applyAlignment="1">
      <alignment horizontal="left" vertical="center"/>
      <protection/>
    </xf>
    <xf numFmtId="49" fontId="23" fillId="0" borderId="10" xfId="58" applyNumberFormat="1" applyFont="1" applyFill="1" applyBorder="1" applyAlignment="1">
      <alignment horizontal="left" vertical="center" wrapText="1"/>
      <protection/>
    </xf>
    <xf numFmtId="193" fontId="1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2" xfId="0" applyFont="1" applyBorder="1" applyAlignment="1">
      <alignment horizontal="center" vertical="center"/>
    </xf>
    <xf numFmtId="182" fontId="23" fillId="0" borderId="12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0" fontId="23" fillId="0" borderId="14" xfId="55" applyFont="1" applyBorder="1" applyAlignment="1">
      <alignment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/>
      <protection/>
    </xf>
    <xf numFmtId="49" fontId="12" fillId="0" borderId="0" xfId="55" applyNumberFormat="1" applyFont="1" applyFill="1" applyBorder="1" applyAlignment="1">
      <alignment horizontal="left" vertical="center" wrapText="1"/>
      <protection/>
    </xf>
    <xf numFmtId="0" fontId="1" fillId="0" borderId="0" xfId="55" applyFont="1" applyBorder="1">
      <alignment/>
      <protection/>
    </xf>
    <xf numFmtId="182" fontId="22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27" fillId="0" borderId="10" xfId="58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182" fontId="0" fillId="0" borderId="0" xfId="0" applyNumberFormat="1" applyBorder="1" applyAlignment="1">
      <alignment/>
    </xf>
    <xf numFmtId="4" fontId="79" fillId="0" borderId="0" xfId="58" applyNumberFormat="1" applyFont="1" applyFill="1" applyBorder="1" applyAlignment="1">
      <alignment horizontal="center" vertical="center" wrapText="1"/>
      <protection/>
    </xf>
    <xf numFmtId="49" fontId="83" fillId="0" borderId="10" xfId="55" applyNumberFormat="1" applyFont="1" applyFill="1" applyBorder="1" applyAlignment="1">
      <alignment horizontal="center" vertical="center" wrapText="1"/>
      <protection/>
    </xf>
    <xf numFmtId="182" fontId="83" fillId="0" borderId="12" xfId="58" applyNumberFormat="1" applyFont="1" applyFill="1" applyBorder="1" applyAlignment="1">
      <alignment horizontal="center" vertical="center" wrapText="1"/>
      <protection/>
    </xf>
    <xf numFmtId="182" fontId="82" fillId="0" borderId="10" xfId="0" applyNumberFormat="1" applyFont="1" applyFill="1" applyBorder="1" applyAlignment="1">
      <alignment horizontal="center" vertical="center"/>
    </xf>
    <xf numFmtId="182" fontId="82" fillId="0" borderId="13" xfId="0" applyNumberFormat="1" applyFont="1" applyFill="1" applyBorder="1" applyAlignment="1">
      <alignment horizontal="center" vertical="center"/>
    </xf>
    <xf numFmtId="182" fontId="83" fillId="0" borderId="10" xfId="58" applyNumberFormat="1" applyFont="1" applyFill="1" applyBorder="1" applyAlignment="1">
      <alignment horizontal="center" vertical="center"/>
      <protection/>
    </xf>
    <xf numFmtId="182" fontId="83" fillId="33" borderId="10" xfId="0" applyNumberFormat="1" applyFont="1" applyFill="1" applyBorder="1" applyAlignment="1">
      <alignment horizontal="center" vertical="center"/>
    </xf>
    <xf numFmtId="49" fontId="22" fillId="0" borderId="15" xfId="55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22" fillId="0" borderId="16" xfId="55" applyNumberFormat="1" applyFont="1" applyFill="1" applyBorder="1" applyAlignment="1">
      <alignment horizontal="center" vertical="center" wrapText="1"/>
      <protection/>
    </xf>
    <xf numFmtId="49" fontId="22" fillId="0" borderId="12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/>
      <protection/>
    </xf>
    <xf numFmtId="49" fontId="23" fillId="0" borderId="16" xfId="55" applyNumberFormat="1" applyFont="1" applyFill="1" applyBorder="1" applyAlignment="1">
      <alignment horizontal="center" vertical="center" wrapText="1"/>
      <protection/>
    </xf>
    <xf numFmtId="49" fontId="23" fillId="0" borderId="12" xfId="55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49" fontId="15" fillId="0" borderId="16" xfId="58" applyNumberFormat="1" applyFont="1" applyFill="1" applyBorder="1" applyAlignment="1">
      <alignment horizontal="center" vertical="center"/>
      <protection/>
    </xf>
    <xf numFmtId="49" fontId="15" fillId="0" borderId="12" xfId="58" applyNumberFormat="1" applyFont="1" applyFill="1" applyBorder="1" applyAlignment="1">
      <alignment horizontal="center" vertical="center"/>
      <protection/>
    </xf>
    <xf numFmtId="49" fontId="15" fillId="0" borderId="16" xfId="58" applyNumberFormat="1" applyFont="1" applyFill="1" applyBorder="1" applyAlignment="1">
      <alignment horizontal="center" vertical="center" wrapText="1"/>
      <protection/>
    </xf>
    <xf numFmtId="49" fontId="15" fillId="0" borderId="12" xfId="58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center" vertical="center" wrapText="1"/>
    </xf>
    <xf numFmtId="182" fontId="18" fillId="0" borderId="0" xfId="0" applyNumberFormat="1" applyFont="1" applyBorder="1" applyAlignment="1">
      <alignment horizontal="center" vertical="center" wrapText="1"/>
    </xf>
    <xf numFmtId="49" fontId="22" fillId="0" borderId="10" xfId="53" applyNumberFormat="1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17" xfId="53" applyFont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РАСХОДЫструктуры 2006" xfId="57"/>
    <cellStyle name="Обычный_РАСХОДЫструктуры 200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="80" zoomScaleNormal="80" zoomScalePageLayoutView="0" workbookViewId="0" topLeftCell="A40">
      <selection activeCell="A44" sqref="A1:G44"/>
    </sheetView>
  </sheetViews>
  <sheetFormatPr defaultColWidth="9.140625" defaultRowHeight="12.75"/>
  <cols>
    <col min="1" max="1" width="8.7109375" style="128" customWidth="1"/>
    <col min="2" max="2" width="9.00390625" style="128" customWidth="1"/>
    <col min="3" max="3" width="20.8515625" style="128" customWidth="1"/>
    <col min="4" max="4" width="42.8515625" style="13" customWidth="1"/>
    <col min="5" max="5" width="11.57421875" style="13" customWidth="1"/>
    <col min="6" max="6" width="9.8515625" style="13" customWidth="1"/>
    <col min="7" max="7" width="10.140625" style="14" customWidth="1"/>
    <col min="8" max="8" width="69.57421875" style="14" customWidth="1"/>
    <col min="9" max="9" width="8.28125" style="14" customWidth="1"/>
    <col min="10" max="16384" width="9.140625" style="13" customWidth="1"/>
  </cols>
  <sheetData>
    <row r="1" spans="1:5" ht="12.75">
      <c r="A1" s="291"/>
      <c r="B1" s="291"/>
      <c r="C1" s="291"/>
      <c r="D1" s="234"/>
      <c r="E1" s="234"/>
    </row>
    <row r="2" spans="1:5" ht="12.75">
      <c r="A2" s="291"/>
      <c r="B2" s="291"/>
      <c r="C2" s="291"/>
      <c r="D2" s="234"/>
      <c r="E2" s="234"/>
    </row>
    <row r="3" spans="1:7" ht="12.75">
      <c r="A3" s="292"/>
      <c r="B3" s="292"/>
      <c r="C3" s="292"/>
      <c r="D3" s="330" t="s">
        <v>548</v>
      </c>
      <c r="E3" s="330"/>
      <c r="F3" s="330"/>
      <c r="G3" s="330"/>
    </row>
    <row r="4" spans="1:10" ht="12.75">
      <c r="A4" s="292"/>
      <c r="B4" s="292"/>
      <c r="C4" s="137"/>
      <c r="D4" s="331" t="s">
        <v>275</v>
      </c>
      <c r="E4" s="331"/>
      <c r="F4" s="331"/>
      <c r="G4" s="331"/>
      <c r="J4" s="8"/>
    </row>
    <row r="5" spans="1:10" ht="12.75">
      <c r="A5" s="292"/>
      <c r="B5" s="292"/>
      <c r="C5" s="137"/>
      <c r="D5" s="331" t="s">
        <v>233</v>
      </c>
      <c r="E5" s="331"/>
      <c r="F5" s="331"/>
      <c r="G5" s="331"/>
      <c r="J5" s="8"/>
    </row>
    <row r="6" spans="1:10" ht="12.75">
      <c r="A6" s="292"/>
      <c r="B6" s="292"/>
      <c r="C6" s="137"/>
      <c r="D6" s="331" t="s">
        <v>232</v>
      </c>
      <c r="E6" s="331"/>
      <c r="F6" s="331"/>
      <c r="G6" s="331"/>
      <c r="J6" s="8"/>
    </row>
    <row r="7" spans="1:8" ht="12.75">
      <c r="A7" s="292"/>
      <c r="B7" s="292"/>
      <c r="C7" s="292"/>
      <c r="D7" s="331" t="s">
        <v>547</v>
      </c>
      <c r="E7" s="331"/>
      <c r="F7" s="331"/>
      <c r="G7" s="331"/>
      <c r="H7" s="108"/>
    </row>
    <row r="8" spans="1:8" ht="12.75">
      <c r="A8" s="292"/>
      <c r="B8" s="292"/>
      <c r="C8" s="292"/>
      <c r="D8" s="234"/>
      <c r="E8" s="234"/>
      <c r="F8" s="8"/>
      <c r="G8" s="8"/>
      <c r="H8" s="108"/>
    </row>
    <row r="9" spans="1:8" ht="12.75">
      <c r="A9" s="292"/>
      <c r="B9" s="292"/>
      <c r="C9" s="292"/>
      <c r="D9" s="241"/>
      <c r="E9" s="241"/>
      <c r="G9" s="1"/>
      <c r="H9" s="108"/>
    </row>
    <row r="10" spans="1:8" ht="14.25" customHeight="1">
      <c r="A10" s="300"/>
      <c r="B10" s="293" t="s">
        <v>163</v>
      </c>
      <c r="C10" s="334" t="s">
        <v>213</v>
      </c>
      <c r="D10" s="334"/>
      <c r="E10" s="334"/>
      <c r="G10" s="1"/>
      <c r="H10" s="108"/>
    </row>
    <row r="11" spans="1:6" ht="12.75">
      <c r="A11" s="300"/>
      <c r="B11" s="334" t="s">
        <v>549</v>
      </c>
      <c r="C11" s="334"/>
      <c r="D11" s="334"/>
      <c r="E11" s="334"/>
      <c r="F11" s="334"/>
    </row>
    <row r="12" spans="1:7" ht="12.75">
      <c r="A12" s="334" t="s">
        <v>564</v>
      </c>
      <c r="B12" s="334"/>
      <c r="C12" s="334"/>
      <c r="D12" s="334"/>
      <c r="E12" s="334"/>
      <c r="F12" s="334"/>
      <c r="G12" s="334"/>
    </row>
    <row r="13" spans="1:5" ht="12.75">
      <c r="A13" s="301"/>
      <c r="B13" s="297"/>
      <c r="C13" s="292"/>
      <c r="D13" s="242"/>
      <c r="E13" s="242" t="s">
        <v>9</v>
      </c>
    </row>
    <row r="14" spans="1:7" ht="19.5" customHeight="1">
      <c r="A14" s="335" t="s">
        <v>17</v>
      </c>
      <c r="B14" s="328" t="s">
        <v>244</v>
      </c>
      <c r="C14" s="328"/>
      <c r="D14" s="332" t="s">
        <v>61</v>
      </c>
      <c r="E14" s="329" t="s">
        <v>77</v>
      </c>
      <c r="F14" s="329"/>
      <c r="G14" s="329"/>
    </row>
    <row r="15" spans="1:7" ht="42.75" customHeight="1">
      <c r="A15" s="336"/>
      <c r="B15" s="309" t="s">
        <v>78</v>
      </c>
      <c r="C15" s="310" t="s">
        <v>79</v>
      </c>
      <c r="D15" s="333"/>
      <c r="E15" s="308" t="s">
        <v>543</v>
      </c>
      <c r="F15" s="308" t="s">
        <v>544</v>
      </c>
      <c r="G15" s="308" t="s">
        <v>545</v>
      </c>
    </row>
    <row r="16" spans="1:12" ht="30.75" customHeight="1">
      <c r="A16" s="250" t="s">
        <v>62</v>
      </c>
      <c r="B16" s="243" t="s">
        <v>515</v>
      </c>
      <c r="C16" s="243" t="s">
        <v>208</v>
      </c>
      <c r="D16" s="244" t="s">
        <v>100</v>
      </c>
      <c r="E16" s="307">
        <f>E17+E24</f>
        <v>9872</v>
      </c>
      <c r="F16" s="307">
        <f>F17+F24+F20</f>
        <v>32693.8</v>
      </c>
      <c r="G16" s="307">
        <f>G17+G24+G20</f>
        <v>27194.7</v>
      </c>
      <c r="H16" s="115"/>
      <c r="I16" s="116"/>
      <c r="J16" s="117"/>
      <c r="K16" s="118"/>
      <c r="L16" s="119"/>
    </row>
    <row r="17" spans="1:12" ht="21" customHeight="1">
      <c r="A17" s="250" t="s">
        <v>63</v>
      </c>
      <c r="B17" s="243" t="s">
        <v>515</v>
      </c>
      <c r="C17" s="243" t="s">
        <v>496</v>
      </c>
      <c r="D17" s="244" t="s">
        <v>494</v>
      </c>
      <c r="E17" s="299">
        <f aca="true" t="shared" si="0" ref="E17:G18">E18</f>
        <v>9870</v>
      </c>
      <c r="F17" s="299">
        <f t="shared" si="0"/>
        <v>10350.7</v>
      </c>
      <c r="G17" s="299">
        <f t="shared" si="0"/>
        <v>10823.7</v>
      </c>
      <c r="H17" s="120"/>
      <c r="I17" s="121"/>
      <c r="J17" s="122"/>
      <c r="K17" s="118"/>
      <c r="L17" s="123"/>
    </row>
    <row r="18" spans="1:10" ht="26.25" customHeight="1">
      <c r="A18" s="250" t="s">
        <v>64</v>
      </c>
      <c r="B18" s="243" t="s">
        <v>515</v>
      </c>
      <c r="C18" s="243" t="s">
        <v>497</v>
      </c>
      <c r="D18" s="244" t="s">
        <v>495</v>
      </c>
      <c r="E18" s="299">
        <f t="shared" si="0"/>
        <v>9870</v>
      </c>
      <c r="F18" s="299">
        <f t="shared" si="0"/>
        <v>10350.7</v>
      </c>
      <c r="G18" s="299">
        <f t="shared" si="0"/>
        <v>10823.7</v>
      </c>
      <c r="I18" s="16"/>
      <c r="J18" s="16"/>
    </row>
    <row r="19" spans="1:12" ht="75" customHeight="1">
      <c r="A19" s="249" t="s">
        <v>76</v>
      </c>
      <c r="B19" s="245">
        <v>182</v>
      </c>
      <c r="C19" s="246" t="s">
        <v>529</v>
      </c>
      <c r="D19" s="247" t="s">
        <v>493</v>
      </c>
      <c r="E19" s="248">
        <v>9870</v>
      </c>
      <c r="F19" s="248">
        <v>10350.7</v>
      </c>
      <c r="G19" s="248">
        <v>10823.7</v>
      </c>
      <c r="I19" s="124"/>
      <c r="J19" s="125"/>
      <c r="K19" s="126"/>
      <c r="L19" s="18"/>
    </row>
    <row r="20" spans="1:12" s="286" customFormat="1" ht="37.5" customHeight="1">
      <c r="A20" s="250" t="s">
        <v>19</v>
      </c>
      <c r="B20" s="243" t="s">
        <v>515</v>
      </c>
      <c r="C20" s="243" t="s">
        <v>563</v>
      </c>
      <c r="D20" s="251" t="s">
        <v>562</v>
      </c>
      <c r="E20" s="299">
        <f aca="true" t="shared" si="1" ref="E20:G22">E21</f>
        <v>0</v>
      </c>
      <c r="F20" s="299">
        <f t="shared" si="1"/>
        <v>22341.1</v>
      </c>
      <c r="G20" s="299">
        <f t="shared" si="1"/>
        <v>16369</v>
      </c>
      <c r="H20" s="27"/>
      <c r="I20" s="117"/>
      <c r="J20" s="312"/>
      <c r="K20" s="313"/>
      <c r="L20" s="17"/>
    </row>
    <row r="21" spans="1:12" s="286" customFormat="1" ht="81" customHeight="1">
      <c r="A21" s="250" t="s">
        <v>97</v>
      </c>
      <c r="B21" s="243" t="s">
        <v>515</v>
      </c>
      <c r="C21" s="243" t="s">
        <v>561</v>
      </c>
      <c r="D21" s="251" t="s">
        <v>560</v>
      </c>
      <c r="E21" s="299">
        <f t="shared" si="1"/>
        <v>0</v>
      </c>
      <c r="F21" s="299">
        <f t="shared" si="1"/>
        <v>22341.1</v>
      </c>
      <c r="G21" s="299">
        <f t="shared" si="1"/>
        <v>16369</v>
      </c>
      <c r="H21" s="27"/>
      <c r="I21" s="117"/>
      <c r="J21" s="312"/>
      <c r="K21" s="313"/>
      <c r="L21" s="17"/>
    </row>
    <row r="22" spans="1:12" s="286" customFormat="1" ht="114.75" customHeight="1">
      <c r="A22" s="250" t="s">
        <v>16</v>
      </c>
      <c r="B22" s="243" t="s">
        <v>515</v>
      </c>
      <c r="C22" s="243" t="s">
        <v>559</v>
      </c>
      <c r="D22" s="251" t="s">
        <v>558</v>
      </c>
      <c r="E22" s="299">
        <f t="shared" si="1"/>
        <v>0</v>
      </c>
      <c r="F22" s="299">
        <f t="shared" si="1"/>
        <v>22341.1</v>
      </c>
      <c r="G22" s="299">
        <f t="shared" si="1"/>
        <v>16369</v>
      </c>
      <c r="H22" s="27"/>
      <c r="I22" s="117"/>
      <c r="J22" s="312"/>
      <c r="K22" s="313"/>
      <c r="L22" s="17"/>
    </row>
    <row r="23" spans="1:12" ht="111" customHeight="1">
      <c r="A23" s="249" t="s">
        <v>305</v>
      </c>
      <c r="B23" s="311">
        <v>978</v>
      </c>
      <c r="C23" s="246" t="s">
        <v>557</v>
      </c>
      <c r="D23" s="247" t="s">
        <v>556</v>
      </c>
      <c r="E23" s="248">
        <v>0</v>
      </c>
      <c r="F23" s="248">
        <v>22341.1</v>
      </c>
      <c r="G23" s="248">
        <v>16369</v>
      </c>
      <c r="I23" s="124"/>
      <c r="J23" s="125"/>
      <c r="K23" s="126"/>
      <c r="L23" s="18"/>
    </row>
    <row r="24" spans="1:10" ht="31.5" customHeight="1">
      <c r="A24" s="250" t="s">
        <v>19</v>
      </c>
      <c r="B24" s="243" t="s">
        <v>515</v>
      </c>
      <c r="C24" s="243" t="s">
        <v>504</v>
      </c>
      <c r="D24" s="244" t="s">
        <v>65</v>
      </c>
      <c r="E24" s="252">
        <f>E25+E28</f>
        <v>2</v>
      </c>
      <c r="F24" s="252">
        <f>F25+F28</f>
        <v>2</v>
      </c>
      <c r="G24" s="252">
        <f>G25+G28</f>
        <v>2</v>
      </c>
      <c r="I24" s="16"/>
      <c r="J24" s="16"/>
    </row>
    <row r="25" spans="1:10" ht="149.25" customHeight="1">
      <c r="A25" s="250" t="s">
        <v>97</v>
      </c>
      <c r="B25" s="243" t="s">
        <v>515</v>
      </c>
      <c r="C25" s="281" t="s">
        <v>509</v>
      </c>
      <c r="D25" s="141" t="s">
        <v>510</v>
      </c>
      <c r="E25" s="252">
        <f aca="true" t="shared" si="2" ref="E25:G26">E26</f>
        <v>1</v>
      </c>
      <c r="F25" s="252">
        <f t="shared" si="2"/>
        <v>1</v>
      </c>
      <c r="G25" s="252">
        <f t="shared" si="2"/>
        <v>1</v>
      </c>
      <c r="I25" s="17"/>
      <c r="J25" s="17"/>
    </row>
    <row r="26" spans="1:10" ht="72.75" customHeight="1">
      <c r="A26" s="250" t="s">
        <v>16</v>
      </c>
      <c r="B26" s="250" t="s">
        <v>515</v>
      </c>
      <c r="C26" s="156" t="s">
        <v>503</v>
      </c>
      <c r="D26" s="160" t="s">
        <v>508</v>
      </c>
      <c r="E26" s="299">
        <f t="shared" si="2"/>
        <v>1</v>
      </c>
      <c r="F26" s="299">
        <f t="shared" si="2"/>
        <v>1</v>
      </c>
      <c r="G26" s="299">
        <f t="shared" si="2"/>
        <v>1</v>
      </c>
      <c r="I26" s="17"/>
      <c r="J26" s="17"/>
    </row>
    <row r="27" spans="1:10" ht="119.25" customHeight="1">
      <c r="A27" s="249" t="s">
        <v>305</v>
      </c>
      <c r="B27" s="249" t="s">
        <v>60</v>
      </c>
      <c r="C27" s="157" t="s">
        <v>502</v>
      </c>
      <c r="D27" s="159" t="s">
        <v>507</v>
      </c>
      <c r="E27" s="248">
        <v>1</v>
      </c>
      <c r="F27" s="248">
        <v>1</v>
      </c>
      <c r="G27" s="248">
        <v>1</v>
      </c>
      <c r="I27" s="17"/>
      <c r="J27" s="17"/>
    </row>
    <row r="28" spans="1:10" s="286" customFormat="1" ht="93" customHeight="1">
      <c r="A28" s="250" t="s">
        <v>337</v>
      </c>
      <c r="B28" s="250" t="s">
        <v>515</v>
      </c>
      <c r="C28" s="156" t="s">
        <v>501</v>
      </c>
      <c r="D28" s="160" t="s">
        <v>506</v>
      </c>
      <c r="E28" s="299">
        <f aca="true" t="shared" si="3" ref="E28:G29">E29</f>
        <v>1</v>
      </c>
      <c r="F28" s="299">
        <f t="shared" si="3"/>
        <v>1</v>
      </c>
      <c r="G28" s="299">
        <f t="shared" si="3"/>
        <v>1</v>
      </c>
      <c r="H28" s="27"/>
      <c r="I28" s="17"/>
      <c r="J28" s="17"/>
    </row>
    <row r="29" spans="1:10" s="286" customFormat="1" ht="81.75" customHeight="1">
      <c r="A29" s="250" t="s">
        <v>72</v>
      </c>
      <c r="B29" s="250" t="s">
        <v>515</v>
      </c>
      <c r="C29" s="156" t="s">
        <v>500</v>
      </c>
      <c r="D29" s="160" t="s">
        <v>505</v>
      </c>
      <c r="E29" s="299">
        <f t="shared" si="3"/>
        <v>1</v>
      </c>
      <c r="F29" s="299">
        <f t="shared" si="3"/>
        <v>1</v>
      </c>
      <c r="G29" s="299">
        <f t="shared" si="3"/>
        <v>1</v>
      </c>
      <c r="H29" s="26"/>
      <c r="I29" s="287"/>
      <c r="J29" s="288"/>
    </row>
    <row r="30" spans="1:10" ht="179.25" customHeight="1">
      <c r="A30" s="249" t="s">
        <v>511</v>
      </c>
      <c r="B30" s="249" t="s">
        <v>512</v>
      </c>
      <c r="C30" s="157" t="s">
        <v>498</v>
      </c>
      <c r="D30" s="159" t="s">
        <v>499</v>
      </c>
      <c r="E30" s="248">
        <v>1</v>
      </c>
      <c r="F30" s="248">
        <v>1</v>
      </c>
      <c r="G30" s="248">
        <v>1</v>
      </c>
      <c r="H30" s="283"/>
      <c r="I30" s="19"/>
      <c r="J30" s="19"/>
    </row>
    <row r="31" spans="1:10" ht="22.5" customHeight="1">
      <c r="A31" s="250" t="s">
        <v>3</v>
      </c>
      <c r="B31" s="298" t="s">
        <v>515</v>
      </c>
      <c r="C31" s="243" t="s">
        <v>10</v>
      </c>
      <c r="D31" s="244" t="s">
        <v>4</v>
      </c>
      <c r="E31" s="252">
        <f>E32</f>
        <v>22228</v>
      </c>
      <c r="F31" s="252">
        <f>F32</f>
        <v>22743.5</v>
      </c>
      <c r="G31" s="252">
        <f>G32</f>
        <v>23109.7</v>
      </c>
      <c r="I31" s="19"/>
      <c r="J31" s="19"/>
    </row>
    <row r="32" spans="1:10" ht="42" customHeight="1">
      <c r="A32" s="250" t="s">
        <v>63</v>
      </c>
      <c r="B32" s="298" t="s">
        <v>515</v>
      </c>
      <c r="C32" s="243" t="s">
        <v>513</v>
      </c>
      <c r="D32" s="244" t="s">
        <v>11</v>
      </c>
      <c r="E32" s="252">
        <f>E36+E33</f>
        <v>22228</v>
      </c>
      <c r="F32" s="252">
        <f>F36+F33</f>
        <v>22743.5</v>
      </c>
      <c r="G32" s="252">
        <f>G36+G33</f>
        <v>23109.7</v>
      </c>
      <c r="I32" s="26"/>
      <c r="J32" s="26"/>
    </row>
    <row r="33" spans="1:10" ht="33.75" customHeight="1">
      <c r="A33" s="250" t="s">
        <v>30</v>
      </c>
      <c r="B33" s="298" t="s">
        <v>515</v>
      </c>
      <c r="C33" s="156" t="s">
        <v>514</v>
      </c>
      <c r="D33" s="244" t="s">
        <v>542</v>
      </c>
      <c r="E33" s="252">
        <f aca="true" t="shared" si="4" ref="E33:G34">E34</f>
        <v>17571.5</v>
      </c>
      <c r="F33" s="252">
        <f t="shared" si="4"/>
        <v>17860.7</v>
      </c>
      <c r="G33" s="252">
        <f t="shared" si="4"/>
        <v>18003.9</v>
      </c>
      <c r="I33" s="26"/>
      <c r="J33" s="26"/>
    </row>
    <row r="34" spans="1:10" ht="30" customHeight="1">
      <c r="A34" s="250" t="s">
        <v>76</v>
      </c>
      <c r="B34" s="298" t="s">
        <v>515</v>
      </c>
      <c r="C34" s="156" t="s">
        <v>532</v>
      </c>
      <c r="D34" s="244" t="s">
        <v>533</v>
      </c>
      <c r="E34" s="252">
        <f t="shared" si="4"/>
        <v>17571.5</v>
      </c>
      <c r="F34" s="252">
        <f t="shared" si="4"/>
        <v>17860.7</v>
      </c>
      <c r="G34" s="252">
        <f t="shared" si="4"/>
        <v>18003.9</v>
      </c>
      <c r="I34" s="26"/>
      <c r="J34" s="26"/>
    </row>
    <row r="35" spans="1:10" s="108" customFormat="1" ht="69.75" customHeight="1">
      <c r="A35" s="249" t="s">
        <v>317</v>
      </c>
      <c r="B35" s="245">
        <v>978</v>
      </c>
      <c r="C35" s="157" t="s">
        <v>530</v>
      </c>
      <c r="D35" s="289" t="s">
        <v>531</v>
      </c>
      <c r="E35" s="248">
        <v>17571.5</v>
      </c>
      <c r="F35" s="248">
        <v>17860.7</v>
      </c>
      <c r="G35" s="248">
        <v>18003.9</v>
      </c>
      <c r="H35" s="29"/>
      <c r="I35" s="290"/>
      <c r="J35" s="290"/>
    </row>
    <row r="36" spans="1:10" ht="39" customHeight="1">
      <c r="A36" s="250" t="s">
        <v>31</v>
      </c>
      <c r="B36" s="298" t="s">
        <v>515</v>
      </c>
      <c r="C36" s="243" t="s">
        <v>517</v>
      </c>
      <c r="D36" s="244" t="s">
        <v>285</v>
      </c>
      <c r="E36" s="252">
        <f>E37+E41</f>
        <v>4656.5</v>
      </c>
      <c r="F36" s="252">
        <f>F37+F41</f>
        <v>4882.799999999999</v>
      </c>
      <c r="G36" s="252">
        <f>G37+G41</f>
        <v>5105.8</v>
      </c>
      <c r="I36" s="25"/>
      <c r="J36" s="25"/>
    </row>
    <row r="37" spans="1:10" ht="69" customHeight="1">
      <c r="A37" s="250" t="s">
        <v>525</v>
      </c>
      <c r="B37" s="298" t="s">
        <v>515</v>
      </c>
      <c r="C37" s="243" t="s">
        <v>518</v>
      </c>
      <c r="D37" s="244" t="s">
        <v>209</v>
      </c>
      <c r="E37" s="252">
        <f>E38+E39</f>
        <v>2223.7000000000003</v>
      </c>
      <c r="F37" s="252">
        <f>F38+F39</f>
        <v>2331.6</v>
      </c>
      <c r="G37" s="252">
        <f>G38+G39</f>
        <v>2438</v>
      </c>
      <c r="I37" s="20"/>
      <c r="J37" s="18"/>
    </row>
    <row r="38" spans="1:10" ht="71.25" customHeight="1">
      <c r="A38" s="249" t="s">
        <v>281</v>
      </c>
      <c r="B38" s="245">
        <v>978</v>
      </c>
      <c r="C38" s="246" t="s">
        <v>519</v>
      </c>
      <c r="D38" s="247" t="s">
        <v>12</v>
      </c>
      <c r="E38" s="248">
        <v>2214.9</v>
      </c>
      <c r="F38" s="248">
        <v>2322.4</v>
      </c>
      <c r="G38" s="248">
        <v>2428.4</v>
      </c>
      <c r="I38" s="20"/>
      <c r="J38" s="18"/>
    </row>
    <row r="39" spans="1:10" ht="91.5" customHeight="1">
      <c r="A39" s="249" t="s">
        <v>528</v>
      </c>
      <c r="B39" s="245">
        <v>978</v>
      </c>
      <c r="C39" s="246" t="s">
        <v>520</v>
      </c>
      <c r="D39" s="253" t="s">
        <v>13</v>
      </c>
      <c r="E39" s="248">
        <v>8.8</v>
      </c>
      <c r="F39" s="248">
        <v>9.2</v>
      </c>
      <c r="G39" s="248">
        <v>9.6</v>
      </c>
      <c r="I39" s="25"/>
      <c r="J39" s="25"/>
    </row>
    <row r="40" spans="1:10" ht="58.5" customHeight="1">
      <c r="A40" s="250" t="s">
        <v>34</v>
      </c>
      <c r="B40" s="298" t="s">
        <v>515</v>
      </c>
      <c r="C40" s="243" t="s">
        <v>521</v>
      </c>
      <c r="D40" s="251" t="s">
        <v>516</v>
      </c>
      <c r="E40" s="299">
        <f>E41</f>
        <v>2432.8</v>
      </c>
      <c r="F40" s="299">
        <f>F41</f>
        <v>2551.2</v>
      </c>
      <c r="G40" s="299">
        <f>G41</f>
        <v>2667.8</v>
      </c>
      <c r="I40" s="25"/>
      <c r="J40" s="25"/>
    </row>
    <row r="41" spans="1:10" ht="75.75" customHeight="1">
      <c r="A41" s="250" t="s">
        <v>177</v>
      </c>
      <c r="B41" s="298" t="s">
        <v>515</v>
      </c>
      <c r="C41" s="243" t="s">
        <v>522</v>
      </c>
      <c r="D41" s="251" t="s">
        <v>210</v>
      </c>
      <c r="E41" s="252">
        <f>E42+E43</f>
        <v>2432.8</v>
      </c>
      <c r="F41" s="252">
        <f>F42+F43</f>
        <v>2551.2</v>
      </c>
      <c r="G41" s="252">
        <f>G42+G43</f>
        <v>2667.8</v>
      </c>
      <c r="I41" s="20"/>
      <c r="J41" s="20"/>
    </row>
    <row r="42" spans="1:10" ht="44.25" customHeight="1">
      <c r="A42" s="249" t="s">
        <v>526</v>
      </c>
      <c r="B42" s="245">
        <v>978</v>
      </c>
      <c r="C42" s="246" t="s">
        <v>523</v>
      </c>
      <c r="D42" s="247" t="s">
        <v>14</v>
      </c>
      <c r="E42" s="248">
        <v>1682.9</v>
      </c>
      <c r="F42" s="248">
        <v>1764.8</v>
      </c>
      <c r="G42" s="248">
        <v>1845.5</v>
      </c>
      <c r="I42" s="20"/>
      <c r="J42" s="20"/>
    </row>
    <row r="43" spans="1:10" ht="48.75" customHeight="1">
      <c r="A43" s="249" t="s">
        <v>527</v>
      </c>
      <c r="B43" s="245">
        <v>978</v>
      </c>
      <c r="C43" s="246" t="s">
        <v>524</v>
      </c>
      <c r="D43" s="247" t="s">
        <v>71</v>
      </c>
      <c r="E43" s="248">
        <v>749.9</v>
      </c>
      <c r="F43" s="248">
        <v>786.4</v>
      </c>
      <c r="G43" s="248">
        <v>822.3</v>
      </c>
      <c r="I43" s="19"/>
      <c r="J43" s="19"/>
    </row>
    <row r="44" spans="1:7" s="14" customFormat="1" ht="21.75" customHeight="1">
      <c r="A44" s="294"/>
      <c r="B44" s="294"/>
      <c r="C44" s="294"/>
      <c r="D44" s="254" t="s">
        <v>5</v>
      </c>
      <c r="E44" s="255">
        <f>E31+E16</f>
        <v>32100</v>
      </c>
      <c r="F44" s="255">
        <f>F31+F16</f>
        <v>55437.3</v>
      </c>
      <c r="G44" s="255">
        <f>G31+G16</f>
        <v>50304.4</v>
      </c>
    </row>
    <row r="45" spans="1:7" s="14" customFormat="1" ht="21.75" customHeight="1">
      <c r="A45" s="295"/>
      <c r="B45" s="295"/>
      <c r="C45" s="295"/>
      <c r="D45" s="29"/>
      <c r="E45" s="282">
        <f>E44-E36</f>
        <v>27443.5</v>
      </c>
      <c r="F45" s="28"/>
      <c r="G45" s="14">
        <v>47990</v>
      </c>
    </row>
    <row r="46" spans="1:7" s="14" customFormat="1" ht="20.25" customHeight="1">
      <c r="A46" s="295"/>
      <c r="B46" s="295"/>
      <c r="C46" s="295"/>
      <c r="E46" s="112"/>
      <c r="F46" s="27"/>
      <c r="G46" s="15"/>
    </row>
    <row r="47" spans="1:7" s="14" customFormat="1" ht="16.5" customHeight="1">
      <c r="A47" s="128"/>
      <c r="B47" s="128"/>
      <c r="C47" s="128"/>
      <c r="F47" s="24"/>
      <c r="G47" s="21"/>
    </row>
    <row r="48" spans="1:7" s="14" customFormat="1" ht="18.75" customHeight="1">
      <c r="A48" s="128"/>
      <c r="B48" s="128"/>
      <c r="C48" s="128"/>
      <c r="D48" s="13"/>
      <c r="E48" s="13"/>
      <c r="F48" s="13"/>
      <c r="G48" s="15"/>
    </row>
    <row r="49" spans="1:6" s="14" customFormat="1" ht="24" customHeight="1">
      <c r="A49" s="128"/>
      <c r="B49" s="128"/>
      <c r="C49" s="128"/>
      <c r="D49" s="13"/>
      <c r="E49" s="13"/>
      <c r="F49" s="13"/>
    </row>
    <row r="50" spans="1:6" s="14" customFormat="1" ht="18.75" customHeight="1">
      <c r="A50" s="128"/>
      <c r="B50" s="128"/>
      <c r="C50" s="128"/>
      <c r="D50" s="13"/>
      <c r="E50" s="13"/>
      <c r="F50" s="13"/>
    </row>
    <row r="51" spans="1:6" s="14" customFormat="1" ht="19.5" customHeight="1">
      <c r="A51" s="128"/>
      <c r="B51" s="128"/>
      <c r="C51" s="128"/>
      <c r="D51" s="13"/>
      <c r="E51" s="13"/>
      <c r="F51" s="13"/>
    </row>
    <row r="52" spans="1:6" s="14" customFormat="1" ht="20.25" customHeight="1">
      <c r="A52" s="128"/>
      <c r="B52" s="128"/>
      <c r="C52" s="128"/>
      <c r="D52" s="13"/>
      <c r="E52" s="13"/>
      <c r="F52" s="13"/>
    </row>
    <row r="53" spans="1:6" s="14" customFormat="1" ht="23.25" customHeight="1">
      <c r="A53" s="128"/>
      <c r="B53" s="128"/>
      <c r="C53" s="128"/>
      <c r="D53" s="13"/>
      <c r="E53" s="13"/>
      <c r="F53" s="13"/>
    </row>
    <row r="54" spans="1:6" s="14" customFormat="1" ht="19.5" customHeight="1">
      <c r="A54" s="128"/>
      <c r="B54" s="128"/>
      <c r="C54" s="128"/>
      <c r="D54" s="13"/>
      <c r="E54" s="13"/>
      <c r="F54" s="13"/>
    </row>
    <row r="55" spans="1:6" s="14" customFormat="1" ht="19.5" customHeight="1">
      <c r="A55" s="128"/>
      <c r="B55" s="128"/>
      <c r="C55" s="128"/>
      <c r="D55" s="13"/>
      <c r="E55" s="13"/>
      <c r="F55" s="13"/>
    </row>
    <row r="56" spans="1:6" s="14" customFormat="1" ht="18.75" customHeight="1">
      <c r="A56" s="128"/>
      <c r="B56" s="128"/>
      <c r="C56" s="128"/>
      <c r="D56" s="13"/>
      <c r="E56" s="13"/>
      <c r="F56" s="13"/>
    </row>
    <row r="57" spans="1:6" s="14" customFormat="1" ht="21" customHeight="1">
      <c r="A57" s="128"/>
      <c r="B57" s="128"/>
      <c r="C57" s="128"/>
      <c r="D57" s="13"/>
      <c r="E57" s="13"/>
      <c r="F57" s="13"/>
    </row>
    <row r="58" spans="1:6" s="14" customFormat="1" ht="12.75">
      <c r="A58" s="295"/>
      <c r="B58" s="295"/>
      <c r="C58" s="295"/>
      <c r="D58" s="27"/>
      <c r="E58" s="28"/>
      <c r="F58" s="13"/>
    </row>
    <row r="59" spans="1:6" s="14" customFormat="1" ht="12.75">
      <c r="A59" s="295"/>
      <c r="B59" s="295"/>
      <c r="C59" s="295"/>
      <c r="F59" s="13"/>
    </row>
    <row r="60" spans="1:6" s="14" customFormat="1" ht="12.75">
      <c r="A60" s="128"/>
      <c r="B60" s="128"/>
      <c r="C60" s="128"/>
      <c r="D60" s="13"/>
      <c r="E60" s="13"/>
      <c r="F60" s="13"/>
    </row>
    <row r="61" spans="1:6" s="14" customFormat="1" ht="12.75">
      <c r="A61" s="128"/>
      <c r="B61" s="128"/>
      <c r="C61" s="128"/>
      <c r="D61" s="13"/>
      <c r="E61" s="13"/>
      <c r="F61" s="13"/>
    </row>
    <row r="62" spans="1:6" s="14" customFormat="1" ht="12.75">
      <c r="A62" s="302"/>
      <c r="B62" s="296"/>
      <c r="C62" s="296"/>
      <c r="D62" s="23"/>
      <c r="E62" s="22"/>
      <c r="F62" s="13"/>
    </row>
    <row r="63" spans="1:6" s="14" customFormat="1" ht="12.75">
      <c r="A63" s="128"/>
      <c r="B63" s="128"/>
      <c r="C63" s="128"/>
      <c r="D63" s="13"/>
      <c r="E63" s="13"/>
      <c r="F63" s="13"/>
    </row>
    <row r="64" spans="1:6" s="14" customFormat="1" ht="12.75">
      <c r="A64" s="128"/>
      <c r="B64" s="128"/>
      <c r="C64" s="128"/>
      <c r="D64" s="13"/>
      <c r="E64" s="13"/>
      <c r="F64" s="13"/>
    </row>
    <row r="65" spans="1:6" s="14" customFormat="1" ht="12.75">
      <c r="A65" s="128"/>
      <c r="B65" s="128"/>
      <c r="C65" s="128"/>
      <c r="D65" s="13"/>
      <c r="E65" s="13"/>
      <c r="F65" s="13"/>
    </row>
    <row r="66" spans="1:6" s="14" customFormat="1" ht="12.75">
      <c r="A66" s="128"/>
      <c r="B66" s="128"/>
      <c r="C66" s="128"/>
      <c r="D66" s="13"/>
      <c r="E66" s="13"/>
      <c r="F66" s="13"/>
    </row>
    <row r="67" spans="1:6" s="14" customFormat="1" ht="12.75">
      <c r="A67" s="128"/>
      <c r="B67" s="128"/>
      <c r="C67" s="128"/>
      <c r="D67" s="13"/>
      <c r="E67" s="13"/>
      <c r="F67" s="13"/>
    </row>
    <row r="68" spans="1:6" s="14" customFormat="1" ht="12.75">
      <c r="A68" s="128"/>
      <c r="B68" s="128"/>
      <c r="C68" s="128"/>
      <c r="D68" s="13"/>
      <c r="E68" s="13"/>
      <c r="F68" s="13"/>
    </row>
    <row r="69" spans="1:6" s="14" customFormat="1" ht="12.75">
      <c r="A69" s="128"/>
      <c r="B69" s="128"/>
      <c r="C69" s="128"/>
      <c r="D69" s="13"/>
      <c r="E69" s="13"/>
      <c r="F69" s="13"/>
    </row>
    <row r="70" spans="1:6" s="14" customFormat="1" ht="12.75">
      <c r="A70" s="128"/>
      <c r="B70" s="128"/>
      <c r="C70" s="128"/>
      <c r="D70" s="13"/>
      <c r="E70" s="13"/>
      <c r="F70" s="13"/>
    </row>
    <row r="71" spans="1:6" s="14" customFormat="1" ht="12.75">
      <c r="A71" s="128"/>
      <c r="B71" s="128"/>
      <c r="C71" s="128"/>
      <c r="D71" s="13"/>
      <c r="E71" s="13"/>
      <c r="F71" s="13"/>
    </row>
    <row r="72" spans="1:6" s="14" customFormat="1" ht="12.75">
      <c r="A72" s="128"/>
      <c r="B72" s="128"/>
      <c r="C72" s="128"/>
      <c r="D72" s="13"/>
      <c r="E72" s="13"/>
      <c r="F72" s="13"/>
    </row>
    <row r="73" spans="1:6" s="14" customFormat="1" ht="12.75">
      <c r="A73" s="128"/>
      <c r="B73" s="128"/>
      <c r="C73" s="128"/>
      <c r="D73" s="13"/>
      <c r="E73" s="13"/>
      <c r="F73" s="13"/>
    </row>
    <row r="74" spans="1:6" s="14" customFormat="1" ht="12.75">
      <c r="A74" s="128"/>
      <c r="B74" s="128"/>
      <c r="C74" s="128"/>
      <c r="D74" s="13"/>
      <c r="E74" s="13"/>
      <c r="F74" s="13"/>
    </row>
    <row r="75" spans="1:6" s="14" customFormat="1" ht="12.75">
      <c r="A75" s="128"/>
      <c r="B75" s="128"/>
      <c r="C75" s="128"/>
      <c r="D75" s="13"/>
      <c r="E75" s="13"/>
      <c r="F75" s="13"/>
    </row>
    <row r="76" spans="1:6" s="14" customFormat="1" ht="12.75">
      <c r="A76" s="128"/>
      <c r="B76" s="128"/>
      <c r="C76" s="128"/>
      <c r="D76" s="13"/>
      <c r="E76" s="13"/>
      <c r="F76" s="13"/>
    </row>
    <row r="77" spans="1:6" s="14" customFormat="1" ht="12.75">
      <c r="A77" s="128"/>
      <c r="B77" s="128"/>
      <c r="C77" s="128"/>
      <c r="D77" s="13"/>
      <c r="E77" s="13"/>
      <c r="F77" s="13"/>
    </row>
    <row r="78" spans="1:6" s="14" customFormat="1" ht="12.75">
      <c r="A78" s="128"/>
      <c r="B78" s="128"/>
      <c r="C78" s="128"/>
      <c r="D78" s="13"/>
      <c r="E78" s="13"/>
      <c r="F78" s="13"/>
    </row>
    <row r="79" spans="1:6" s="14" customFormat="1" ht="12.75">
      <c r="A79" s="128"/>
      <c r="B79" s="128"/>
      <c r="C79" s="128"/>
      <c r="D79" s="13"/>
      <c r="E79" s="13"/>
      <c r="F79" s="13"/>
    </row>
    <row r="80" spans="1:6" s="14" customFormat="1" ht="12.75">
      <c r="A80" s="128"/>
      <c r="B80" s="128"/>
      <c r="C80" s="128"/>
      <c r="D80" s="13"/>
      <c r="E80" s="13"/>
      <c r="F80" s="13"/>
    </row>
    <row r="81" spans="1:6" s="14" customFormat="1" ht="12.75">
      <c r="A81" s="128"/>
      <c r="B81" s="128"/>
      <c r="C81" s="128"/>
      <c r="D81" s="13"/>
      <c r="E81" s="13"/>
      <c r="F81" s="13"/>
    </row>
    <row r="82" spans="1:6" s="14" customFormat="1" ht="12.75">
      <c r="A82" s="128"/>
      <c r="B82" s="128"/>
      <c r="C82" s="128"/>
      <c r="D82" s="13"/>
      <c r="E82" s="13"/>
      <c r="F82" s="13"/>
    </row>
    <row r="83" spans="1:6" s="14" customFormat="1" ht="12.75">
      <c r="A83" s="128"/>
      <c r="B83" s="128"/>
      <c r="C83" s="128"/>
      <c r="D83" s="13"/>
      <c r="E83" s="13"/>
      <c r="F83" s="13"/>
    </row>
    <row r="84" spans="1:6" s="14" customFormat="1" ht="12.75">
      <c r="A84" s="128"/>
      <c r="B84" s="128"/>
      <c r="C84" s="128"/>
      <c r="D84" s="13"/>
      <c r="E84" s="13"/>
      <c r="F84" s="13"/>
    </row>
    <row r="85" spans="1:6" s="14" customFormat="1" ht="12.75">
      <c r="A85" s="128"/>
      <c r="B85" s="128"/>
      <c r="C85" s="128"/>
      <c r="D85" s="13"/>
      <c r="E85" s="13"/>
      <c r="F85" s="13"/>
    </row>
    <row r="86" spans="1:6" s="14" customFormat="1" ht="12.75">
      <c r="A86" s="128"/>
      <c r="B86" s="128"/>
      <c r="C86" s="128"/>
      <c r="D86" s="13"/>
      <c r="E86" s="13"/>
      <c r="F86" s="13"/>
    </row>
    <row r="87" spans="1:6" s="14" customFormat="1" ht="12.75">
      <c r="A87" s="128"/>
      <c r="B87" s="128"/>
      <c r="C87" s="128"/>
      <c r="D87" s="13"/>
      <c r="E87" s="13"/>
      <c r="F87" s="13"/>
    </row>
    <row r="88" spans="1:6" s="14" customFormat="1" ht="12.75">
      <c r="A88" s="128"/>
      <c r="B88" s="128"/>
      <c r="C88" s="128"/>
      <c r="D88" s="13"/>
      <c r="E88" s="13"/>
      <c r="F88" s="13"/>
    </row>
    <row r="89" spans="1:6" s="14" customFormat="1" ht="12.75">
      <c r="A89" s="128"/>
      <c r="B89" s="128"/>
      <c r="C89" s="128"/>
      <c r="D89" s="13"/>
      <c r="E89" s="13"/>
      <c r="F89" s="13"/>
    </row>
    <row r="90" spans="1:6" s="14" customFormat="1" ht="12.75">
      <c r="A90" s="128"/>
      <c r="B90" s="128"/>
      <c r="C90" s="128"/>
      <c r="D90" s="13"/>
      <c r="E90" s="13"/>
      <c r="F90" s="13"/>
    </row>
    <row r="91" spans="1:6" s="14" customFormat="1" ht="12.75">
      <c r="A91" s="128"/>
      <c r="B91" s="128"/>
      <c r="C91" s="128"/>
      <c r="D91" s="13"/>
      <c r="E91" s="13"/>
      <c r="F91" s="13"/>
    </row>
    <row r="92" spans="1:6" s="14" customFormat="1" ht="12.75">
      <c r="A92" s="128"/>
      <c r="B92" s="128"/>
      <c r="C92" s="128"/>
      <c r="D92" s="13"/>
      <c r="E92" s="13"/>
      <c r="F92" s="13"/>
    </row>
    <row r="93" spans="1:6" s="14" customFormat="1" ht="12.75">
      <c r="A93" s="128"/>
      <c r="B93" s="128"/>
      <c r="C93" s="128"/>
      <c r="D93" s="13"/>
      <c r="E93" s="13"/>
      <c r="F93" s="13"/>
    </row>
    <row r="94" spans="1:6" s="14" customFormat="1" ht="12.75">
      <c r="A94" s="128"/>
      <c r="B94" s="128"/>
      <c r="C94" s="128"/>
      <c r="D94" s="13"/>
      <c r="E94" s="13"/>
      <c r="F94" s="13"/>
    </row>
    <row r="95" spans="1:6" s="14" customFormat="1" ht="12.75">
      <c r="A95" s="128"/>
      <c r="B95" s="128"/>
      <c r="C95" s="128"/>
      <c r="D95" s="13"/>
      <c r="E95" s="13"/>
      <c r="F95" s="13"/>
    </row>
    <row r="96" spans="1:6" s="14" customFormat="1" ht="12.75">
      <c r="A96" s="128"/>
      <c r="B96" s="128"/>
      <c r="C96" s="128"/>
      <c r="D96" s="13"/>
      <c r="E96" s="13"/>
      <c r="F96" s="13"/>
    </row>
    <row r="97" spans="1:6" s="14" customFormat="1" ht="12.75">
      <c r="A97" s="128"/>
      <c r="B97" s="128"/>
      <c r="C97" s="128"/>
      <c r="D97" s="13"/>
      <c r="E97" s="13"/>
      <c r="F97" s="13"/>
    </row>
    <row r="98" spans="1:6" s="14" customFormat="1" ht="12.75">
      <c r="A98" s="128"/>
      <c r="B98" s="128"/>
      <c r="C98" s="128"/>
      <c r="D98" s="13"/>
      <c r="E98" s="13"/>
      <c r="F98" s="13"/>
    </row>
    <row r="99" spans="1:6" s="14" customFormat="1" ht="12.75">
      <c r="A99" s="128"/>
      <c r="B99" s="128"/>
      <c r="C99" s="128"/>
      <c r="D99" s="13"/>
      <c r="E99" s="13"/>
      <c r="F99" s="13"/>
    </row>
    <row r="100" spans="1:6" s="14" customFormat="1" ht="12.75">
      <c r="A100" s="128"/>
      <c r="B100" s="128"/>
      <c r="C100" s="128"/>
      <c r="D100" s="13"/>
      <c r="E100" s="13"/>
      <c r="F100" s="13"/>
    </row>
    <row r="101" spans="1:6" s="14" customFormat="1" ht="12.75">
      <c r="A101" s="128"/>
      <c r="B101" s="128"/>
      <c r="C101" s="128"/>
      <c r="D101" s="13"/>
      <c r="E101" s="13"/>
      <c r="F101" s="13"/>
    </row>
    <row r="102" spans="1:6" s="14" customFormat="1" ht="12.75">
      <c r="A102" s="128"/>
      <c r="B102" s="128"/>
      <c r="C102" s="128"/>
      <c r="D102" s="13"/>
      <c r="E102" s="13"/>
      <c r="F102" s="13"/>
    </row>
    <row r="103" spans="1:6" s="14" customFormat="1" ht="12.75">
      <c r="A103" s="128"/>
      <c r="B103" s="128"/>
      <c r="C103" s="128"/>
      <c r="D103" s="13"/>
      <c r="E103" s="13"/>
      <c r="F103" s="13"/>
    </row>
    <row r="104" spans="1:6" s="14" customFormat="1" ht="12.75">
      <c r="A104" s="128"/>
      <c r="B104" s="128"/>
      <c r="C104" s="128"/>
      <c r="D104" s="13"/>
      <c r="E104" s="13"/>
      <c r="F104" s="13"/>
    </row>
    <row r="105" spans="1:6" s="14" customFormat="1" ht="12.75">
      <c r="A105" s="128"/>
      <c r="B105" s="128"/>
      <c r="C105" s="128"/>
      <c r="D105" s="13"/>
      <c r="E105" s="13"/>
      <c r="F105" s="13"/>
    </row>
    <row r="106" spans="1:6" s="14" customFormat="1" ht="12.75">
      <c r="A106" s="128"/>
      <c r="B106" s="128"/>
      <c r="C106" s="128"/>
      <c r="D106" s="13"/>
      <c r="E106" s="13"/>
      <c r="F106" s="13"/>
    </row>
    <row r="107" spans="1:6" s="14" customFormat="1" ht="12.75">
      <c r="A107" s="128"/>
      <c r="B107" s="128"/>
      <c r="C107" s="128"/>
      <c r="D107" s="13"/>
      <c r="E107" s="13"/>
      <c r="F107" s="13"/>
    </row>
    <row r="108" spans="1:6" s="14" customFormat="1" ht="12.75">
      <c r="A108" s="128"/>
      <c r="B108" s="128"/>
      <c r="C108" s="128"/>
      <c r="D108" s="13"/>
      <c r="E108" s="13"/>
      <c r="F108" s="13"/>
    </row>
    <row r="109" spans="1:6" s="14" customFormat="1" ht="12.75">
      <c r="A109" s="128"/>
      <c r="B109" s="128"/>
      <c r="C109" s="128"/>
      <c r="D109" s="13"/>
      <c r="E109" s="13"/>
      <c r="F109" s="13"/>
    </row>
    <row r="110" spans="1:6" s="14" customFormat="1" ht="12.75">
      <c r="A110" s="128"/>
      <c r="B110" s="128"/>
      <c r="C110" s="128"/>
      <c r="D110" s="13"/>
      <c r="E110" s="13"/>
      <c r="F110" s="13"/>
    </row>
    <row r="111" spans="1:6" s="14" customFormat="1" ht="12.75">
      <c r="A111" s="128"/>
      <c r="B111" s="128"/>
      <c r="C111" s="128"/>
      <c r="D111" s="13"/>
      <c r="E111" s="13"/>
      <c r="F111" s="13"/>
    </row>
    <row r="112" spans="1:6" s="14" customFormat="1" ht="12.75">
      <c r="A112" s="128"/>
      <c r="B112" s="128"/>
      <c r="C112" s="128"/>
      <c r="D112" s="13"/>
      <c r="E112" s="13"/>
      <c r="F112" s="13"/>
    </row>
    <row r="113" spans="1:6" s="14" customFormat="1" ht="12.75">
      <c r="A113" s="128"/>
      <c r="B113" s="128"/>
      <c r="C113" s="128"/>
      <c r="D113" s="13"/>
      <c r="E113" s="13"/>
      <c r="F113" s="13"/>
    </row>
    <row r="114" spans="1:6" s="14" customFormat="1" ht="12.75">
      <c r="A114" s="128"/>
      <c r="B114" s="128"/>
      <c r="C114" s="128"/>
      <c r="D114" s="13"/>
      <c r="E114" s="13"/>
      <c r="F114" s="13"/>
    </row>
    <row r="115" spans="1:6" s="14" customFormat="1" ht="12.75">
      <c r="A115" s="128"/>
      <c r="B115" s="128"/>
      <c r="C115" s="128"/>
      <c r="D115" s="13"/>
      <c r="E115" s="13"/>
      <c r="F115" s="13"/>
    </row>
    <row r="116" spans="1:6" s="14" customFormat="1" ht="12.75">
      <c r="A116" s="128"/>
      <c r="B116" s="128"/>
      <c r="C116" s="128"/>
      <c r="D116" s="13"/>
      <c r="E116" s="13"/>
      <c r="F116" s="13"/>
    </row>
    <row r="117" spans="1:6" s="14" customFormat="1" ht="12.75">
      <c r="A117" s="128"/>
      <c r="B117" s="128"/>
      <c r="C117" s="128"/>
      <c r="D117" s="13"/>
      <c r="E117" s="13"/>
      <c r="F117" s="13"/>
    </row>
    <row r="118" spans="1:6" s="14" customFormat="1" ht="12.75">
      <c r="A118" s="128"/>
      <c r="B118" s="128"/>
      <c r="C118" s="128"/>
      <c r="D118" s="13"/>
      <c r="E118" s="13"/>
      <c r="F118" s="13"/>
    </row>
    <row r="119" spans="1:6" s="14" customFormat="1" ht="12.75">
      <c r="A119" s="128"/>
      <c r="B119" s="128"/>
      <c r="C119" s="128"/>
      <c r="D119" s="13"/>
      <c r="E119" s="13"/>
      <c r="F119" s="13"/>
    </row>
    <row r="120" spans="1:6" s="14" customFormat="1" ht="12.75">
      <c r="A120" s="128"/>
      <c r="B120" s="128"/>
      <c r="C120" s="128"/>
      <c r="D120" s="13"/>
      <c r="E120" s="13"/>
      <c r="F120" s="13"/>
    </row>
    <row r="121" spans="1:6" s="14" customFormat="1" ht="12.75">
      <c r="A121" s="128"/>
      <c r="B121" s="128"/>
      <c r="C121" s="128"/>
      <c r="D121" s="13"/>
      <c r="E121" s="13"/>
      <c r="F121" s="13"/>
    </row>
    <row r="122" spans="1:6" s="14" customFormat="1" ht="12.75">
      <c r="A122" s="128"/>
      <c r="B122" s="128"/>
      <c r="C122" s="128"/>
      <c r="D122" s="13"/>
      <c r="E122" s="13"/>
      <c r="F122" s="13"/>
    </row>
    <row r="123" spans="1:6" s="14" customFormat="1" ht="12.75">
      <c r="A123" s="128"/>
      <c r="B123" s="128"/>
      <c r="C123" s="128"/>
      <c r="D123" s="13"/>
      <c r="E123" s="13"/>
      <c r="F123" s="13"/>
    </row>
    <row r="124" spans="1:6" s="14" customFormat="1" ht="12.75">
      <c r="A124" s="128"/>
      <c r="B124" s="128"/>
      <c r="C124" s="128"/>
      <c r="D124" s="13"/>
      <c r="E124" s="13"/>
      <c r="F124" s="13"/>
    </row>
    <row r="125" spans="1:6" s="14" customFormat="1" ht="12.75">
      <c r="A125" s="128"/>
      <c r="B125" s="128"/>
      <c r="C125" s="128"/>
      <c r="D125" s="13"/>
      <c r="E125" s="13"/>
      <c r="F125" s="13"/>
    </row>
    <row r="126" spans="1:6" s="14" customFormat="1" ht="12.75">
      <c r="A126" s="128"/>
      <c r="B126" s="128"/>
      <c r="C126" s="128"/>
      <c r="D126" s="13"/>
      <c r="E126" s="13"/>
      <c r="F126" s="13"/>
    </row>
    <row r="127" spans="1:6" s="14" customFormat="1" ht="12.75">
      <c r="A127" s="128"/>
      <c r="B127" s="128"/>
      <c r="C127" s="128"/>
      <c r="D127" s="13"/>
      <c r="E127" s="13"/>
      <c r="F127" s="13"/>
    </row>
    <row r="128" spans="1:6" s="14" customFormat="1" ht="12.75">
      <c r="A128" s="128"/>
      <c r="B128" s="128"/>
      <c r="C128" s="128"/>
      <c r="D128" s="13"/>
      <c r="E128" s="13"/>
      <c r="F128" s="13"/>
    </row>
    <row r="129" spans="1:6" s="14" customFormat="1" ht="12.75">
      <c r="A129" s="128"/>
      <c r="B129" s="128"/>
      <c r="C129" s="128"/>
      <c r="D129" s="13"/>
      <c r="E129" s="13"/>
      <c r="F129" s="13"/>
    </row>
    <row r="130" spans="1:6" s="14" customFormat="1" ht="12.75">
      <c r="A130" s="128"/>
      <c r="B130" s="128"/>
      <c r="C130" s="128"/>
      <c r="D130" s="13"/>
      <c r="E130" s="13"/>
      <c r="F130" s="13"/>
    </row>
    <row r="131" spans="1:6" s="14" customFormat="1" ht="12.75">
      <c r="A131" s="128"/>
      <c r="B131" s="128"/>
      <c r="C131" s="128"/>
      <c r="D131" s="13"/>
      <c r="E131" s="13"/>
      <c r="F131" s="13"/>
    </row>
    <row r="132" spans="1:6" s="14" customFormat="1" ht="12.75">
      <c r="A132" s="128"/>
      <c r="B132" s="128"/>
      <c r="C132" s="128"/>
      <c r="D132" s="13"/>
      <c r="E132" s="13"/>
      <c r="F132" s="13"/>
    </row>
    <row r="133" spans="1:6" s="14" customFormat="1" ht="12.75">
      <c r="A133" s="128"/>
      <c r="B133" s="128"/>
      <c r="C133" s="128"/>
      <c r="D133" s="13"/>
      <c r="E133" s="13"/>
      <c r="F133" s="13"/>
    </row>
    <row r="134" spans="1:6" s="14" customFormat="1" ht="12.75">
      <c r="A134" s="128"/>
      <c r="B134" s="128"/>
      <c r="C134" s="128"/>
      <c r="D134" s="13"/>
      <c r="E134" s="13"/>
      <c r="F134" s="13"/>
    </row>
    <row r="135" spans="1:6" s="14" customFormat="1" ht="12.75">
      <c r="A135" s="128"/>
      <c r="B135" s="128"/>
      <c r="C135" s="128"/>
      <c r="D135" s="13"/>
      <c r="E135" s="13"/>
      <c r="F135" s="13"/>
    </row>
    <row r="136" spans="1:6" s="14" customFormat="1" ht="12.75">
      <c r="A136" s="128"/>
      <c r="B136" s="128"/>
      <c r="C136" s="128"/>
      <c r="D136" s="13"/>
      <c r="E136" s="13"/>
      <c r="F136" s="13"/>
    </row>
    <row r="137" spans="1:6" s="14" customFormat="1" ht="12.75">
      <c r="A137" s="128"/>
      <c r="B137" s="128"/>
      <c r="C137" s="128"/>
      <c r="D137" s="13"/>
      <c r="E137" s="13"/>
      <c r="F137" s="13"/>
    </row>
    <row r="138" spans="1:6" s="14" customFormat="1" ht="12.75">
      <c r="A138" s="128"/>
      <c r="B138" s="128"/>
      <c r="C138" s="128"/>
      <c r="D138" s="13"/>
      <c r="E138" s="13"/>
      <c r="F138" s="13"/>
    </row>
    <row r="139" spans="1:6" s="14" customFormat="1" ht="12.75">
      <c r="A139" s="128"/>
      <c r="B139" s="128"/>
      <c r="C139" s="128"/>
      <c r="D139" s="13"/>
      <c r="E139" s="13"/>
      <c r="F139" s="13"/>
    </row>
    <row r="140" spans="1:6" s="14" customFormat="1" ht="12.75">
      <c r="A140" s="128"/>
      <c r="B140" s="128"/>
      <c r="C140" s="128"/>
      <c r="D140" s="13"/>
      <c r="E140" s="13"/>
      <c r="F140" s="13"/>
    </row>
    <row r="141" spans="1:6" s="14" customFormat="1" ht="12.75">
      <c r="A141" s="128"/>
      <c r="B141" s="128"/>
      <c r="C141" s="128"/>
      <c r="D141" s="13"/>
      <c r="E141" s="13"/>
      <c r="F141" s="13"/>
    </row>
    <row r="142" spans="1:6" s="14" customFormat="1" ht="12.75">
      <c r="A142" s="128"/>
      <c r="B142" s="128"/>
      <c r="C142" s="128"/>
      <c r="D142" s="13"/>
      <c r="E142" s="13"/>
      <c r="F142" s="13"/>
    </row>
    <row r="143" spans="1:6" s="14" customFormat="1" ht="12.75">
      <c r="A143" s="128"/>
      <c r="B143" s="128"/>
      <c r="C143" s="128"/>
      <c r="D143" s="13"/>
      <c r="E143" s="13"/>
      <c r="F143" s="13"/>
    </row>
    <row r="144" spans="1:6" s="14" customFormat="1" ht="12.75">
      <c r="A144" s="128"/>
      <c r="B144" s="128"/>
      <c r="C144" s="128"/>
      <c r="D144" s="13"/>
      <c r="E144" s="13"/>
      <c r="F144" s="13"/>
    </row>
    <row r="145" spans="1:6" s="14" customFormat="1" ht="12.75">
      <c r="A145" s="128"/>
      <c r="B145" s="128"/>
      <c r="C145" s="128"/>
      <c r="D145" s="13"/>
      <c r="E145" s="13"/>
      <c r="F145" s="13"/>
    </row>
    <row r="146" spans="1:6" s="14" customFormat="1" ht="12.75">
      <c r="A146" s="128"/>
      <c r="B146" s="128"/>
      <c r="C146" s="128"/>
      <c r="D146" s="13"/>
      <c r="E146" s="13"/>
      <c r="F146" s="13"/>
    </row>
    <row r="147" spans="1:6" s="14" customFormat="1" ht="12.75">
      <c r="A147" s="128"/>
      <c r="B147" s="128"/>
      <c r="C147" s="128"/>
      <c r="D147" s="13"/>
      <c r="E147" s="13"/>
      <c r="F147" s="13"/>
    </row>
    <row r="148" spans="1:6" s="14" customFormat="1" ht="12.75">
      <c r="A148" s="128"/>
      <c r="B148" s="128"/>
      <c r="C148" s="128"/>
      <c r="D148" s="13"/>
      <c r="E148" s="13"/>
      <c r="F148" s="13"/>
    </row>
    <row r="149" spans="1:6" s="14" customFormat="1" ht="12.75">
      <c r="A149" s="128"/>
      <c r="B149" s="128"/>
      <c r="C149" s="128"/>
      <c r="D149" s="13"/>
      <c r="E149" s="13"/>
      <c r="F149" s="13"/>
    </row>
    <row r="150" spans="1:6" s="14" customFormat="1" ht="12.75">
      <c r="A150" s="128"/>
      <c r="B150" s="128"/>
      <c r="C150" s="128"/>
      <c r="D150" s="13"/>
      <c r="E150" s="13"/>
      <c r="F150" s="13"/>
    </row>
    <row r="151" spans="1:6" s="14" customFormat="1" ht="12.75">
      <c r="A151" s="128"/>
      <c r="B151" s="128"/>
      <c r="C151" s="128"/>
      <c r="D151" s="13"/>
      <c r="E151" s="13"/>
      <c r="F151" s="13"/>
    </row>
    <row r="152" spans="1:6" s="14" customFormat="1" ht="12.75">
      <c r="A152" s="128"/>
      <c r="B152" s="128"/>
      <c r="C152" s="128"/>
      <c r="D152" s="13"/>
      <c r="E152" s="13"/>
      <c r="F152" s="13"/>
    </row>
    <row r="153" spans="1:6" s="14" customFormat="1" ht="12.75">
      <c r="A153" s="128"/>
      <c r="B153" s="128"/>
      <c r="C153" s="128"/>
      <c r="D153" s="13"/>
      <c r="E153" s="13"/>
      <c r="F153" s="13"/>
    </row>
    <row r="154" spans="1:6" s="14" customFormat="1" ht="12.75">
      <c r="A154" s="128"/>
      <c r="B154" s="128"/>
      <c r="C154" s="128"/>
      <c r="D154" s="13"/>
      <c r="E154" s="13"/>
      <c r="F154" s="13"/>
    </row>
    <row r="155" spans="1:6" s="14" customFormat="1" ht="12.75">
      <c r="A155" s="128"/>
      <c r="B155" s="128"/>
      <c r="C155" s="128"/>
      <c r="D155" s="13"/>
      <c r="E155" s="13"/>
      <c r="F155" s="13"/>
    </row>
    <row r="156" spans="1:6" s="14" customFormat="1" ht="12.75">
      <c r="A156" s="128"/>
      <c r="B156" s="128"/>
      <c r="C156" s="128"/>
      <c r="D156" s="13"/>
      <c r="E156" s="13"/>
      <c r="F156" s="13"/>
    </row>
    <row r="157" spans="1:6" s="14" customFormat="1" ht="12.75">
      <c r="A157" s="128"/>
      <c r="B157" s="128"/>
      <c r="C157" s="128"/>
      <c r="D157" s="13"/>
      <c r="E157" s="13"/>
      <c r="F157" s="13"/>
    </row>
    <row r="158" spans="1:6" s="14" customFormat="1" ht="12.75">
      <c r="A158" s="128"/>
      <c r="B158" s="128"/>
      <c r="C158" s="128"/>
      <c r="D158" s="13"/>
      <c r="E158" s="13"/>
      <c r="F158" s="13"/>
    </row>
    <row r="159" spans="1:6" s="14" customFormat="1" ht="12.75">
      <c r="A159" s="128"/>
      <c r="B159" s="128"/>
      <c r="C159" s="128"/>
      <c r="D159" s="13"/>
      <c r="E159" s="13"/>
      <c r="F159" s="13"/>
    </row>
    <row r="160" spans="1:6" s="14" customFormat="1" ht="12.75">
      <c r="A160" s="128"/>
      <c r="B160" s="128"/>
      <c r="C160" s="128"/>
      <c r="D160" s="13"/>
      <c r="E160" s="13"/>
      <c r="F160" s="13"/>
    </row>
    <row r="161" spans="1:6" s="14" customFormat="1" ht="12.75">
      <c r="A161" s="128"/>
      <c r="B161" s="128"/>
      <c r="C161" s="128"/>
      <c r="D161" s="13"/>
      <c r="E161" s="13"/>
      <c r="F161" s="13"/>
    </row>
    <row r="162" spans="1:6" s="14" customFormat="1" ht="12.75">
      <c r="A162" s="128"/>
      <c r="B162" s="128"/>
      <c r="C162" s="128"/>
      <c r="D162" s="13"/>
      <c r="E162" s="13"/>
      <c r="F162" s="13"/>
    </row>
    <row r="163" spans="1:6" s="14" customFormat="1" ht="12.75">
      <c r="A163" s="128"/>
      <c r="B163" s="128"/>
      <c r="C163" s="128"/>
      <c r="D163" s="13"/>
      <c r="E163" s="13"/>
      <c r="F163" s="13"/>
    </row>
    <row r="164" spans="1:6" s="14" customFormat="1" ht="12.75">
      <c r="A164" s="128"/>
      <c r="B164" s="128"/>
      <c r="C164" s="128"/>
      <c r="D164" s="13"/>
      <c r="E164" s="13"/>
      <c r="F164" s="13"/>
    </row>
    <row r="165" spans="1:6" s="14" customFormat="1" ht="12.75">
      <c r="A165" s="128"/>
      <c r="B165" s="128"/>
      <c r="C165" s="128"/>
      <c r="D165" s="13"/>
      <c r="E165" s="13"/>
      <c r="F165" s="13"/>
    </row>
    <row r="166" spans="1:6" s="14" customFormat="1" ht="12.75">
      <c r="A166" s="128"/>
      <c r="B166" s="128"/>
      <c r="C166" s="128"/>
      <c r="D166" s="13"/>
      <c r="E166" s="13"/>
      <c r="F166" s="13"/>
    </row>
  </sheetData>
  <sheetProtection/>
  <mergeCells count="12">
    <mergeCell ref="A14:A15"/>
    <mergeCell ref="C10:E10"/>
    <mergeCell ref="B14:C14"/>
    <mergeCell ref="E14:G14"/>
    <mergeCell ref="D3:G3"/>
    <mergeCell ref="D4:G4"/>
    <mergeCell ref="D5:G5"/>
    <mergeCell ref="D6:G6"/>
    <mergeCell ref="D7:G7"/>
    <mergeCell ref="D14:D15"/>
    <mergeCell ref="B11:F11"/>
    <mergeCell ref="A12:G12"/>
  </mergeCells>
  <printOptions/>
  <pageMargins left="0.7874015748031497" right="0.1968503937007874" top="0.7874015748031497" bottom="0.1968503937007874" header="0.5118110236220472" footer="0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="80" zoomScaleNormal="80" zoomScalePageLayoutView="0" workbookViewId="0" topLeftCell="A1">
      <selection activeCell="A1" sqref="A1:H135"/>
    </sheetView>
  </sheetViews>
  <sheetFormatPr defaultColWidth="9.140625" defaultRowHeight="12.75"/>
  <cols>
    <col min="1" max="1" width="8.7109375" style="0" customWidth="1"/>
    <col min="2" max="2" width="43.7109375" style="0" customWidth="1"/>
    <col min="3" max="3" width="8.140625" style="0" customWidth="1"/>
    <col min="4" max="4" width="12.7109375" style="0" customWidth="1"/>
    <col min="5" max="5" width="12.00390625" style="0" customWidth="1"/>
    <col min="6" max="6" width="11.140625" style="0" customWidth="1"/>
    <col min="7" max="7" width="11.140625" style="3" customWidth="1"/>
    <col min="8" max="8" width="10.42187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8"/>
      <c r="B1" s="8"/>
      <c r="C1" s="8"/>
      <c r="D1" s="8"/>
      <c r="E1" s="330" t="s">
        <v>568</v>
      </c>
      <c r="F1" s="330"/>
      <c r="G1" s="330"/>
      <c r="H1" s="330"/>
      <c r="I1" s="73"/>
      <c r="J1" s="2"/>
      <c r="L1" s="1"/>
      <c r="M1" s="1"/>
      <c r="N1" s="5"/>
      <c r="P1" s="1"/>
      <c r="Q1" s="1"/>
      <c r="R1" s="5"/>
    </row>
    <row r="2" spans="1:18" ht="12.75">
      <c r="A2" s="8"/>
      <c r="B2" s="8"/>
      <c r="C2" s="8"/>
      <c r="D2" s="8"/>
      <c r="E2" s="331" t="s">
        <v>270</v>
      </c>
      <c r="F2" s="331"/>
      <c r="G2" s="331"/>
      <c r="H2" s="331"/>
      <c r="I2" s="8"/>
      <c r="M2" s="1"/>
      <c r="N2" s="5"/>
      <c r="P2" s="1"/>
      <c r="Q2" s="1"/>
      <c r="R2" s="5"/>
    </row>
    <row r="3" spans="1:18" ht="12.75">
      <c r="A3" s="8"/>
      <c r="B3" s="8"/>
      <c r="C3" s="8"/>
      <c r="D3" s="8"/>
      <c r="E3" s="331" t="s">
        <v>234</v>
      </c>
      <c r="F3" s="331"/>
      <c r="G3" s="331"/>
      <c r="H3" s="331"/>
      <c r="I3" s="8"/>
      <c r="M3" s="1"/>
      <c r="N3" s="1"/>
      <c r="P3" s="3"/>
      <c r="Q3" s="1"/>
      <c r="R3" s="1"/>
    </row>
    <row r="4" spans="1:18" ht="12.75">
      <c r="A4" s="8"/>
      <c r="B4" s="8"/>
      <c r="C4" s="8"/>
      <c r="D4" s="8"/>
      <c r="E4" s="331" t="s">
        <v>211</v>
      </c>
      <c r="F4" s="331"/>
      <c r="G4" s="331"/>
      <c r="H4" s="331"/>
      <c r="I4" s="8"/>
      <c r="M4" s="6"/>
      <c r="N4" s="6"/>
      <c r="P4" s="1"/>
      <c r="Q4" s="6"/>
      <c r="R4" s="6"/>
    </row>
    <row r="5" spans="1:9" ht="12.75">
      <c r="A5" s="8"/>
      <c r="B5" s="8"/>
      <c r="C5" s="8"/>
      <c r="D5" s="8"/>
      <c r="E5" s="331" t="s">
        <v>569</v>
      </c>
      <c r="F5" s="331"/>
      <c r="G5" s="331"/>
      <c r="H5" s="331"/>
      <c r="I5" s="8"/>
    </row>
    <row r="6" spans="1:9" ht="12.75">
      <c r="A6" s="8"/>
      <c r="B6" s="8"/>
      <c r="C6" s="8"/>
      <c r="D6" s="8"/>
      <c r="E6" s="8"/>
      <c r="F6" s="8"/>
      <c r="G6" s="50"/>
      <c r="H6" s="8"/>
      <c r="I6" s="8"/>
    </row>
    <row r="7" spans="1:10" ht="12.75">
      <c r="A7" s="8"/>
      <c r="B7" s="8"/>
      <c r="C7" s="8"/>
      <c r="D7" s="8"/>
      <c r="E7" s="8"/>
      <c r="F7" s="8"/>
      <c r="G7" s="8"/>
      <c r="H7" s="10"/>
      <c r="I7" s="72"/>
      <c r="J7" s="2"/>
    </row>
    <row r="8" spans="1:18" ht="18.75" customHeight="1">
      <c r="A8" s="330" t="s">
        <v>571</v>
      </c>
      <c r="B8" s="330"/>
      <c r="C8" s="330"/>
      <c r="D8" s="330"/>
      <c r="E8" s="330"/>
      <c r="F8" s="330"/>
      <c r="G8" s="330"/>
      <c r="H8" s="330"/>
      <c r="I8" s="72"/>
      <c r="J8" s="2"/>
      <c r="L8" s="1"/>
      <c r="M8" s="1"/>
      <c r="N8" s="5"/>
      <c r="P8" s="1"/>
      <c r="Q8" s="1"/>
      <c r="R8" s="5"/>
    </row>
    <row r="9" spans="1:18" ht="18.75" customHeight="1">
      <c r="A9" s="330" t="s">
        <v>570</v>
      </c>
      <c r="B9" s="330"/>
      <c r="C9" s="330"/>
      <c r="D9" s="330"/>
      <c r="E9" s="330"/>
      <c r="F9" s="330"/>
      <c r="G9" s="330"/>
      <c r="H9" s="330"/>
      <c r="I9" s="279"/>
      <c r="J9" s="2"/>
      <c r="L9" s="1"/>
      <c r="M9" s="1"/>
      <c r="N9" s="5"/>
      <c r="P9" s="1"/>
      <c r="Q9" s="1"/>
      <c r="R9" s="5"/>
    </row>
    <row r="10" spans="1:18" ht="17.25" customHeight="1">
      <c r="A10" s="330" t="s">
        <v>576</v>
      </c>
      <c r="B10" s="330"/>
      <c r="C10" s="330"/>
      <c r="D10" s="330"/>
      <c r="E10" s="330"/>
      <c r="F10" s="330"/>
      <c r="G10" s="330"/>
      <c r="H10" s="330"/>
      <c r="I10" s="72"/>
      <c r="J10" s="2"/>
      <c r="K10" s="11"/>
      <c r="L10" s="8"/>
      <c r="M10" s="1"/>
      <c r="N10" s="1"/>
      <c r="P10" s="1"/>
      <c r="Q10" s="1"/>
      <c r="R10" s="1"/>
    </row>
    <row r="11" spans="1:18" ht="17.25" customHeight="1">
      <c r="A11" s="330" t="s">
        <v>237</v>
      </c>
      <c r="B11" s="330"/>
      <c r="C11" s="330"/>
      <c r="D11" s="330"/>
      <c r="E11" s="330"/>
      <c r="F11" s="330"/>
      <c r="G11" s="330"/>
      <c r="H11" s="330"/>
      <c r="I11" s="72"/>
      <c r="J11" s="2"/>
      <c r="K11" s="8"/>
      <c r="L11" s="8"/>
      <c r="M11" s="1"/>
      <c r="N11" s="1"/>
      <c r="P11" s="1"/>
      <c r="Q11" s="1"/>
      <c r="R11" s="1"/>
    </row>
    <row r="12" spans="1:14" ht="14.25" customHeight="1">
      <c r="A12" s="337" t="s">
        <v>572</v>
      </c>
      <c r="B12" s="337"/>
      <c r="C12" s="337"/>
      <c r="D12" s="337"/>
      <c r="E12" s="337"/>
      <c r="F12" s="337"/>
      <c r="G12" s="337"/>
      <c r="H12" s="337"/>
      <c r="I12" s="73"/>
      <c r="J12" s="2"/>
      <c r="K12" s="8"/>
      <c r="L12" s="8"/>
      <c r="M12" s="2"/>
      <c r="N12" s="2"/>
    </row>
    <row r="13" spans="1:14" ht="12" customHeight="1">
      <c r="A13" s="8"/>
      <c r="B13" s="8"/>
      <c r="C13" s="110"/>
      <c r="D13" s="12"/>
      <c r="E13" s="8"/>
      <c r="F13" s="8"/>
      <c r="G13" s="6"/>
      <c r="H13" s="73"/>
      <c r="I13" s="73"/>
      <c r="J13" s="2"/>
      <c r="K13" s="8"/>
      <c r="L13" s="8"/>
      <c r="M13" s="2"/>
      <c r="N13" s="2"/>
    </row>
    <row r="14" spans="1:15" ht="18" customHeight="1">
      <c r="A14" s="8"/>
      <c r="B14" s="110"/>
      <c r="C14" s="110"/>
      <c r="D14" s="12"/>
      <c r="E14" s="8"/>
      <c r="F14" s="338" t="s">
        <v>162</v>
      </c>
      <c r="G14" s="338"/>
      <c r="H14" s="338"/>
      <c r="I14" s="33"/>
      <c r="J14" s="33"/>
      <c r="K14" s="8"/>
      <c r="L14" s="8"/>
      <c r="M14" s="33"/>
      <c r="N14" s="33"/>
      <c r="O14" s="9"/>
    </row>
    <row r="15" spans="1:15" ht="17.25" customHeight="1">
      <c r="A15" s="340" t="s">
        <v>17</v>
      </c>
      <c r="B15" s="342" t="s">
        <v>27</v>
      </c>
      <c r="C15" s="342" t="s">
        <v>535</v>
      </c>
      <c r="D15" s="342" t="s">
        <v>32</v>
      </c>
      <c r="E15" s="342" t="s">
        <v>164</v>
      </c>
      <c r="F15" s="339" t="s">
        <v>161</v>
      </c>
      <c r="G15" s="339"/>
      <c r="H15" s="339"/>
      <c r="I15" s="36"/>
      <c r="J15" s="53"/>
      <c r="K15" s="37"/>
      <c r="L15" s="37"/>
      <c r="M15" s="37"/>
      <c r="N15" s="2"/>
      <c r="O15" s="30"/>
    </row>
    <row r="16" spans="1:15" ht="68.25" customHeight="1">
      <c r="A16" s="341"/>
      <c r="B16" s="343"/>
      <c r="C16" s="343"/>
      <c r="D16" s="343"/>
      <c r="E16" s="343"/>
      <c r="F16" s="308" t="s">
        <v>543</v>
      </c>
      <c r="G16" s="308" t="s">
        <v>544</v>
      </c>
      <c r="H16" s="308" t="s">
        <v>545</v>
      </c>
      <c r="I16" s="36"/>
      <c r="J16" s="53"/>
      <c r="K16" s="37"/>
      <c r="L16" s="37"/>
      <c r="M16" s="37"/>
      <c r="N16" s="2"/>
      <c r="O16" s="30"/>
    </row>
    <row r="17" spans="1:15" ht="20.25" customHeight="1">
      <c r="A17" s="226" t="s">
        <v>18</v>
      </c>
      <c r="B17" s="227" t="s">
        <v>49</v>
      </c>
      <c r="C17" s="223" t="s">
        <v>294</v>
      </c>
      <c r="D17" s="194"/>
      <c r="E17" s="194"/>
      <c r="F17" s="314">
        <f>F18+F21+F32+F40+F43</f>
        <v>16345.8</v>
      </c>
      <c r="G17" s="314">
        <f>G18+G21+G32+G40+G43</f>
        <v>17080.2</v>
      </c>
      <c r="H17" s="314">
        <f>H18+H21+H32+H40+H43</f>
        <v>17817.5</v>
      </c>
      <c r="I17" s="34"/>
      <c r="J17" s="57"/>
      <c r="K17" s="33"/>
      <c r="L17" s="33"/>
      <c r="M17" s="33"/>
      <c r="N17" s="2"/>
      <c r="O17" s="31"/>
    </row>
    <row r="18" spans="1:15" ht="39" customHeight="1">
      <c r="A18" s="226" t="s">
        <v>30</v>
      </c>
      <c r="B18" s="227" t="s">
        <v>81</v>
      </c>
      <c r="C18" s="223" t="s">
        <v>295</v>
      </c>
      <c r="D18" s="195"/>
      <c r="E18" s="195"/>
      <c r="F18" s="199">
        <f aca="true" t="shared" si="0" ref="F18:H19">F19</f>
        <v>1762.8</v>
      </c>
      <c r="G18" s="199">
        <f t="shared" si="0"/>
        <v>1846.9</v>
      </c>
      <c r="H18" s="199">
        <f t="shared" si="0"/>
        <v>1929.8</v>
      </c>
      <c r="I18" s="36"/>
      <c r="J18" s="53"/>
      <c r="K18" s="37"/>
      <c r="L18" s="37"/>
      <c r="M18" s="37"/>
      <c r="N18" s="2"/>
      <c r="O18" s="30"/>
    </row>
    <row r="19" spans="1:15" s="111" customFormat="1" ht="30.75" customHeight="1">
      <c r="A19" s="226" t="s">
        <v>28</v>
      </c>
      <c r="B19" s="196" t="s">
        <v>58</v>
      </c>
      <c r="C19" s="197" t="s">
        <v>57</v>
      </c>
      <c r="D19" s="235">
        <v>9910000110</v>
      </c>
      <c r="E19" s="198"/>
      <c r="F19" s="199">
        <f t="shared" si="0"/>
        <v>1762.8</v>
      </c>
      <c r="G19" s="199">
        <f t="shared" si="0"/>
        <v>1846.9</v>
      </c>
      <c r="H19" s="199">
        <f t="shared" si="0"/>
        <v>1929.8</v>
      </c>
      <c r="I19" s="36"/>
      <c r="J19" s="53"/>
      <c r="K19" s="37"/>
      <c r="L19" s="37"/>
      <c r="M19" s="37"/>
      <c r="N19" s="139"/>
      <c r="O19" s="30"/>
    </row>
    <row r="20" spans="1:15" ht="76.5" customHeight="1">
      <c r="A20" s="210" t="s">
        <v>96</v>
      </c>
      <c r="B20" s="200" t="s">
        <v>130</v>
      </c>
      <c r="C20" s="201" t="s">
        <v>57</v>
      </c>
      <c r="D20" s="236">
        <v>9910000110</v>
      </c>
      <c r="E20" s="202" t="s">
        <v>101</v>
      </c>
      <c r="F20" s="203">
        <f>'ПР.№ 3 ВЕД. РАСХОДЫ 2023'!G18</f>
        <v>1762.8</v>
      </c>
      <c r="G20" s="203">
        <f>'ПР.№ 3 ВЕД. РАСХОДЫ 2023'!H18</f>
        <v>1846.9</v>
      </c>
      <c r="H20" s="203">
        <f>'ПР.№ 3 ВЕД. РАСХОДЫ 2023'!I18</f>
        <v>1929.8</v>
      </c>
      <c r="I20" s="36"/>
      <c r="J20" s="57"/>
      <c r="K20" s="37"/>
      <c r="L20" s="37"/>
      <c r="M20" s="37"/>
      <c r="N20" s="2"/>
      <c r="O20" s="30"/>
    </row>
    <row r="21" spans="1:15" ht="52.5" customHeight="1">
      <c r="A21" s="226" t="s">
        <v>31</v>
      </c>
      <c r="B21" s="227" t="s">
        <v>90</v>
      </c>
      <c r="C21" s="223" t="s">
        <v>296</v>
      </c>
      <c r="D21" s="223"/>
      <c r="E21" s="195"/>
      <c r="F21" s="199">
        <f>F22+F24+F26+F30</f>
        <v>3297.9</v>
      </c>
      <c r="G21" s="199">
        <f>G22+G24+G26+G30</f>
        <v>3440.8999999999996</v>
      </c>
      <c r="H21" s="199">
        <f>H22+H24+H26+H30</f>
        <v>3591.7</v>
      </c>
      <c r="I21" s="36"/>
      <c r="J21" s="53"/>
      <c r="K21" s="37"/>
      <c r="L21" s="37"/>
      <c r="M21" s="37"/>
      <c r="N21" s="2"/>
      <c r="O21" s="30"/>
    </row>
    <row r="22" spans="1:15" ht="42" customHeight="1">
      <c r="A22" s="226" t="s">
        <v>33</v>
      </c>
      <c r="B22" s="196" t="s">
        <v>318</v>
      </c>
      <c r="C22" s="197" t="s">
        <v>46</v>
      </c>
      <c r="D22" s="197" t="s">
        <v>319</v>
      </c>
      <c r="E22" s="198"/>
      <c r="F22" s="199">
        <f>F23</f>
        <v>1488.8</v>
      </c>
      <c r="G22" s="199">
        <f>G23</f>
        <v>1561</v>
      </c>
      <c r="H22" s="199">
        <f>H23</f>
        <v>1632.2</v>
      </c>
      <c r="I22" s="34"/>
      <c r="J22" s="57"/>
      <c r="K22" s="33"/>
      <c r="L22" s="33"/>
      <c r="M22" s="33"/>
      <c r="N22" s="2"/>
      <c r="O22" s="31"/>
    </row>
    <row r="23" spans="1:15" ht="75" customHeight="1">
      <c r="A23" s="210" t="s">
        <v>281</v>
      </c>
      <c r="B23" s="200" t="s">
        <v>130</v>
      </c>
      <c r="C23" s="201" t="s">
        <v>46</v>
      </c>
      <c r="D23" s="201" t="s">
        <v>319</v>
      </c>
      <c r="E23" s="202" t="s">
        <v>101</v>
      </c>
      <c r="F23" s="203">
        <f>'ПР.№ 3 ВЕД. РАСХОДЫ 2023'!G21</f>
        <v>1488.8</v>
      </c>
      <c r="G23" s="203">
        <f>'ПР.№ 3 ВЕД. РАСХОДЫ 2023'!H21</f>
        <v>1561</v>
      </c>
      <c r="H23" s="203">
        <f>'ПР.№ 3 ВЕД. РАСХОДЫ 2023'!I21</f>
        <v>1632.2</v>
      </c>
      <c r="I23" s="36"/>
      <c r="J23" s="53"/>
      <c r="K23" s="37"/>
      <c r="L23" s="37"/>
      <c r="M23" s="37"/>
      <c r="N23" s="2"/>
      <c r="O23" s="30"/>
    </row>
    <row r="24" spans="1:15" ht="69.75" customHeight="1">
      <c r="A24" s="226" t="s">
        <v>34</v>
      </c>
      <c r="B24" s="196" t="s">
        <v>320</v>
      </c>
      <c r="C24" s="197" t="s">
        <v>46</v>
      </c>
      <c r="D24" s="197" t="s">
        <v>321</v>
      </c>
      <c r="E24" s="198"/>
      <c r="F24" s="199">
        <f>F25</f>
        <v>158.4</v>
      </c>
      <c r="G24" s="199">
        <f>G25</f>
        <v>166.1</v>
      </c>
      <c r="H24" s="199">
        <f>H25</f>
        <v>173.7</v>
      </c>
      <c r="I24" s="34"/>
      <c r="J24" s="57"/>
      <c r="K24" s="33"/>
      <c r="L24" s="33"/>
      <c r="M24" s="33"/>
      <c r="N24" s="2"/>
      <c r="O24" s="31"/>
    </row>
    <row r="25" spans="1:15" ht="79.5" customHeight="1">
      <c r="A25" s="210" t="s">
        <v>177</v>
      </c>
      <c r="B25" s="200" t="s">
        <v>130</v>
      </c>
      <c r="C25" s="201" t="s">
        <v>46</v>
      </c>
      <c r="D25" s="201" t="s">
        <v>321</v>
      </c>
      <c r="E25" s="202" t="s">
        <v>101</v>
      </c>
      <c r="F25" s="203">
        <f>'ПР.№ 3 ВЕД. РАСХОДЫ 2023'!G23</f>
        <v>158.4</v>
      </c>
      <c r="G25" s="203">
        <f>'ПР.№ 3 ВЕД. РАСХОДЫ 2023'!H23</f>
        <v>166.1</v>
      </c>
      <c r="H25" s="203">
        <f>'ПР.№ 3 ВЕД. РАСХОДЫ 2023'!I23</f>
        <v>173.7</v>
      </c>
      <c r="I25" s="34"/>
      <c r="J25" s="57"/>
      <c r="K25" s="33"/>
      <c r="L25" s="33"/>
      <c r="M25" s="33"/>
      <c r="N25" s="2"/>
      <c r="O25" s="31"/>
    </row>
    <row r="26" spans="1:15" ht="40.5" customHeight="1">
      <c r="A26" s="226" t="s">
        <v>201</v>
      </c>
      <c r="B26" s="196" t="s">
        <v>322</v>
      </c>
      <c r="C26" s="197" t="s">
        <v>46</v>
      </c>
      <c r="D26" s="197" t="s">
        <v>323</v>
      </c>
      <c r="E26" s="198"/>
      <c r="F26" s="199">
        <f>F28+F29+F27</f>
        <v>1532.7</v>
      </c>
      <c r="G26" s="199">
        <f>G28+G29+G27</f>
        <v>1605.8</v>
      </c>
      <c r="H26" s="199">
        <f>H28+H29+H27</f>
        <v>1677.8</v>
      </c>
      <c r="I26" s="34"/>
      <c r="J26" s="57"/>
      <c r="K26" s="33"/>
      <c r="L26" s="33"/>
      <c r="M26" s="33"/>
      <c r="N26" s="2"/>
      <c r="O26" s="31"/>
    </row>
    <row r="27" spans="1:15" ht="78" customHeight="1">
      <c r="A27" s="210" t="s">
        <v>202</v>
      </c>
      <c r="B27" s="165" t="s">
        <v>130</v>
      </c>
      <c r="C27" s="201" t="s">
        <v>46</v>
      </c>
      <c r="D27" s="201" t="s">
        <v>323</v>
      </c>
      <c r="E27" s="202" t="s">
        <v>101</v>
      </c>
      <c r="F27" s="203">
        <f>'ПР.№ 3 ВЕД. РАСХОДЫ 2023'!G25</f>
        <v>1063.5</v>
      </c>
      <c r="G27" s="203">
        <f>'ПР.№ 3 ВЕД. РАСХОДЫ 2023'!H25</f>
        <v>1115</v>
      </c>
      <c r="H27" s="203">
        <f>'ПР.№ 3 ВЕД. РАСХОДЫ 2023'!I25</f>
        <v>1165.8</v>
      </c>
      <c r="I27" s="34"/>
      <c r="J27" s="57"/>
      <c r="K27" s="33"/>
      <c r="L27" s="33"/>
      <c r="M27" s="33"/>
      <c r="N27" s="2"/>
      <c r="O27" s="31"/>
    </row>
    <row r="28" spans="1:15" ht="32.25" customHeight="1">
      <c r="A28" s="210" t="s">
        <v>203</v>
      </c>
      <c r="B28" s="200" t="s">
        <v>327</v>
      </c>
      <c r="C28" s="201" t="s">
        <v>46</v>
      </c>
      <c r="D28" s="201" t="s">
        <v>323</v>
      </c>
      <c r="E28" s="202" t="s">
        <v>102</v>
      </c>
      <c r="F28" s="203">
        <f>'ПР.№ 3 ВЕД. РАСХОДЫ 2023'!G26</f>
        <v>445.2</v>
      </c>
      <c r="G28" s="203">
        <f>'ПР.№ 3 ВЕД. РАСХОДЫ 2023'!H26</f>
        <v>466.8</v>
      </c>
      <c r="H28" s="203">
        <f>'ПР.№ 3 ВЕД. РАСХОДЫ 2023'!I26</f>
        <v>488</v>
      </c>
      <c r="I28" s="34"/>
      <c r="J28" s="275"/>
      <c r="K28" s="33"/>
      <c r="L28" s="33"/>
      <c r="M28" s="33"/>
      <c r="N28" s="2"/>
      <c r="O28" s="31"/>
    </row>
    <row r="29" spans="1:14" ht="15.75" customHeight="1">
      <c r="A29" s="210" t="s">
        <v>567</v>
      </c>
      <c r="B29" s="200" t="s">
        <v>105</v>
      </c>
      <c r="C29" s="201" t="s">
        <v>46</v>
      </c>
      <c r="D29" s="201" t="s">
        <v>323</v>
      </c>
      <c r="E29" s="202" t="s">
        <v>103</v>
      </c>
      <c r="F29" s="203">
        <f>'ПР.№ 3 ВЕД. РАСХОДЫ 2023'!G27</f>
        <v>24</v>
      </c>
      <c r="G29" s="203">
        <f>'ПР.№ 3 ВЕД. РАСХОДЫ 2023'!H27</f>
        <v>24</v>
      </c>
      <c r="H29" s="203">
        <f>'ПР.№ 3 ВЕД. РАСХОДЫ 2023'!I27</f>
        <v>24</v>
      </c>
      <c r="I29" s="34"/>
      <c r="J29" s="276"/>
      <c r="K29" s="33"/>
      <c r="L29" s="33"/>
      <c r="M29" s="33"/>
      <c r="N29" s="2"/>
    </row>
    <row r="30" spans="1:14" ht="52.5" customHeight="1">
      <c r="A30" s="226" t="s">
        <v>204</v>
      </c>
      <c r="B30" s="204" t="s">
        <v>324</v>
      </c>
      <c r="C30" s="197" t="s">
        <v>46</v>
      </c>
      <c r="D30" s="205" t="s">
        <v>444</v>
      </c>
      <c r="E30" s="202"/>
      <c r="F30" s="199">
        <f>F31</f>
        <v>118</v>
      </c>
      <c r="G30" s="199">
        <f>G31</f>
        <v>108</v>
      </c>
      <c r="H30" s="199">
        <f>H31</f>
        <v>108</v>
      </c>
      <c r="I30" s="36"/>
      <c r="J30" s="274"/>
      <c r="K30" s="37"/>
      <c r="L30" s="37"/>
      <c r="M30" s="37"/>
      <c r="N30" s="2"/>
    </row>
    <row r="31" spans="1:14" ht="16.5" customHeight="1">
      <c r="A31" s="210" t="s">
        <v>205</v>
      </c>
      <c r="B31" s="200" t="s">
        <v>105</v>
      </c>
      <c r="C31" s="201" t="s">
        <v>46</v>
      </c>
      <c r="D31" s="206" t="s">
        <v>444</v>
      </c>
      <c r="E31" s="202" t="s">
        <v>103</v>
      </c>
      <c r="F31" s="203">
        <f>'ПР.№ 3 ВЕД. РАСХОДЫ 2023'!G29</f>
        <v>118</v>
      </c>
      <c r="G31" s="203">
        <f>'ПР.№ 3 ВЕД. РАСХОДЫ 2023'!H29</f>
        <v>108</v>
      </c>
      <c r="H31" s="203">
        <f>'ПР.№ 3 ВЕД. РАСХОДЫ 2023'!I29</f>
        <v>108</v>
      </c>
      <c r="I31" s="34"/>
      <c r="J31" s="277"/>
      <c r="K31" s="33"/>
      <c r="L31" s="33"/>
      <c r="M31" s="33"/>
      <c r="N31" s="2"/>
    </row>
    <row r="32" spans="1:14" ht="66" customHeight="1">
      <c r="A32" s="226" t="s">
        <v>51</v>
      </c>
      <c r="B32" s="227" t="s">
        <v>80</v>
      </c>
      <c r="C32" s="223" t="s">
        <v>297</v>
      </c>
      <c r="D32" s="223"/>
      <c r="E32" s="195"/>
      <c r="F32" s="228">
        <f>F33+F37</f>
        <v>11260.3</v>
      </c>
      <c r="G32" s="228">
        <f>G33+G37</f>
        <v>11770.199999999999</v>
      </c>
      <c r="H32" s="228">
        <f>H33+H37</f>
        <v>12273.4</v>
      </c>
      <c r="I32" s="36"/>
      <c r="J32" s="277"/>
      <c r="K32" s="2"/>
      <c r="L32" s="2"/>
      <c r="M32" s="2"/>
      <c r="N32" s="2"/>
    </row>
    <row r="33" spans="1:14" ht="45.75" customHeight="1">
      <c r="A33" s="226" t="s">
        <v>221</v>
      </c>
      <c r="B33" s="196" t="s">
        <v>329</v>
      </c>
      <c r="C33" s="197" t="s">
        <v>50</v>
      </c>
      <c r="D33" s="197" t="s">
        <v>330</v>
      </c>
      <c r="E33" s="198"/>
      <c r="F33" s="199">
        <f>F34+F35+F36</f>
        <v>9045.4</v>
      </c>
      <c r="G33" s="199">
        <f>G34+G35+G36</f>
        <v>9447.8</v>
      </c>
      <c r="H33" s="199">
        <f>H34+H35+H36</f>
        <v>9845</v>
      </c>
      <c r="I33" s="34"/>
      <c r="J33" s="277"/>
      <c r="K33" s="2"/>
      <c r="L33" s="2"/>
      <c r="M33" s="2"/>
      <c r="N33" s="2"/>
    </row>
    <row r="34" spans="1:14" ht="73.5" customHeight="1">
      <c r="A34" s="210" t="s">
        <v>222</v>
      </c>
      <c r="B34" s="200" t="s">
        <v>130</v>
      </c>
      <c r="C34" s="201" t="s">
        <v>50</v>
      </c>
      <c r="D34" s="201" t="s">
        <v>330</v>
      </c>
      <c r="E34" s="202" t="s">
        <v>101</v>
      </c>
      <c r="F34" s="203">
        <f>'ПР.№ 3 ВЕД. РАСХОДЫ 2023'!G34</f>
        <v>7472.1</v>
      </c>
      <c r="G34" s="203">
        <f>'ПР.№ 3 ВЕД. РАСХОДЫ 2023'!H34</f>
        <v>7798.5</v>
      </c>
      <c r="H34" s="203">
        <f>'ПР.№ 3 ВЕД. РАСХОДЫ 2023'!I34</f>
        <v>8120.8</v>
      </c>
      <c r="I34" s="280"/>
      <c r="J34" s="278"/>
      <c r="K34" s="37"/>
      <c r="L34" s="37"/>
      <c r="M34" s="37"/>
      <c r="N34" s="38"/>
    </row>
    <row r="35" spans="1:14" ht="33" customHeight="1">
      <c r="A35" s="210" t="s">
        <v>286</v>
      </c>
      <c r="B35" s="200" t="s">
        <v>327</v>
      </c>
      <c r="C35" s="201" t="s">
        <v>50</v>
      </c>
      <c r="D35" s="201" t="s">
        <v>330</v>
      </c>
      <c r="E35" s="202" t="s">
        <v>102</v>
      </c>
      <c r="F35" s="203">
        <f>'ПР.№ 3 ВЕД. РАСХОДЫ 2023'!G35</f>
        <v>1561.3</v>
      </c>
      <c r="G35" s="203">
        <f>'ПР.№ 3 ВЕД. РАСХОДЫ 2023'!H35</f>
        <v>1637.3</v>
      </c>
      <c r="H35" s="203">
        <f>'ПР.№ 3 ВЕД. РАСХОДЫ 2023'!I35</f>
        <v>1712.2</v>
      </c>
      <c r="I35" s="36"/>
      <c r="J35" s="57"/>
      <c r="K35" s="37"/>
      <c r="L35" s="37"/>
      <c r="M35" s="33"/>
      <c r="N35" s="38"/>
    </row>
    <row r="36" spans="1:14" ht="17.25" customHeight="1">
      <c r="A36" s="210" t="s">
        <v>287</v>
      </c>
      <c r="B36" s="200" t="s">
        <v>105</v>
      </c>
      <c r="C36" s="201" t="s">
        <v>50</v>
      </c>
      <c r="D36" s="201" t="s">
        <v>330</v>
      </c>
      <c r="E36" s="202" t="s">
        <v>103</v>
      </c>
      <c r="F36" s="203">
        <f>'ПР.№ 3 ВЕД. РАСХОДЫ 2023'!G36</f>
        <v>12</v>
      </c>
      <c r="G36" s="203">
        <f>'ПР.№ 3 ВЕД. РАСХОДЫ 2023'!H36</f>
        <v>12</v>
      </c>
      <c r="H36" s="203">
        <f>'ПР.№ 3 ВЕД. РАСХОДЫ 2023'!I36</f>
        <v>12</v>
      </c>
      <c r="I36" s="36"/>
      <c r="J36" s="57"/>
      <c r="K36" s="37"/>
      <c r="L36" s="37"/>
      <c r="M36" s="33"/>
      <c r="N36" s="38"/>
    </row>
    <row r="37" spans="1:14" ht="66.75" customHeight="1">
      <c r="A37" s="226" t="s">
        <v>53</v>
      </c>
      <c r="B37" s="196" t="s">
        <v>216</v>
      </c>
      <c r="C37" s="197" t="s">
        <v>50</v>
      </c>
      <c r="D37" s="197" t="s">
        <v>332</v>
      </c>
      <c r="E37" s="207"/>
      <c r="F37" s="208">
        <f>F38+F39</f>
        <v>2214.9</v>
      </c>
      <c r="G37" s="208">
        <f>G38+G39</f>
        <v>2322.4</v>
      </c>
      <c r="H37" s="208">
        <f>H38+H39</f>
        <v>2428.4</v>
      </c>
      <c r="I37" s="40"/>
      <c r="J37" s="53"/>
      <c r="K37" s="33"/>
      <c r="L37" s="33"/>
      <c r="M37" s="33"/>
      <c r="N37" s="32"/>
    </row>
    <row r="38" spans="1:14" ht="78.75" customHeight="1">
      <c r="A38" s="210" t="s">
        <v>56</v>
      </c>
      <c r="B38" s="200" t="s">
        <v>130</v>
      </c>
      <c r="C38" s="201" t="s">
        <v>50</v>
      </c>
      <c r="D38" s="201" t="s">
        <v>332</v>
      </c>
      <c r="E38" s="209">
        <v>100</v>
      </c>
      <c r="F38" s="203">
        <f>'ПР.№ 3 ВЕД. РАСХОДЫ 2023'!G38</f>
        <v>2055.9</v>
      </c>
      <c r="G38" s="203">
        <f>'ПР.№ 3 ВЕД. РАСХОДЫ 2023'!H38</f>
        <v>2155.6</v>
      </c>
      <c r="H38" s="203">
        <f>'ПР.№ 3 ВЕД. РАСХОДЫ 2023'!I38</f>
        <v>2254</v>
      </c>
      <c r="I38" s="40"/>
      <c r="J38" s="53"/>
      <c r="K38" s="37"/>
      <c r="L38" s="37"/>
      <c r="M38" s="33"/>
      <c r="N38" s="38"/>
    </row>
    <row r="39" spans="1:14" ht="29.25" customHeight="1">
      <c r="A39" s="210" t="s">
        <v>314</v>
      </c>
      <c r="B39" s="200" t="s">
        <v>327</v>
      </c>
      <c r="C39" s="201" t="s">
        <v>50</v>
      </c>
      <c r="D39" s="201" t="s">
        <v>332</v>
      </c>
      <c r="E39" s="209">
        <v>200</v>
      </c>
      <c r="F39" s="304">
        <f>'ПР.№ 3 ВЕД. РАСХОДЫ 2023'!G39</f>
        <v>159</v>
      </c>
      <c r="G39" s="304">
        <f>'ПР.№ 3 ВЕД. РАСХОДЫ 2023'!H39</f>
        <v>166.8</v>
      </c>
      <c r="H39" s="304">
        <f>'ПР.№ 3 ВЕД. РАСХОДЫ 2023'!I39</f>
        <v>174.4</v>
      </c>
      <c r="I39" s="40"/>
      <c r="J39" s="57"/>
      <c r="K39" s="2"/>
      <c r="L39" s="2"/>
      <c r="M39" s="2"/>
      <c r="N39" s="2"/>
    </row>
    <row r="40" spans="1:14" ht="15" customHeight="1">
      <c r="A40" s="226" t="s">
        <v>85</v>
      </c>
      <c r="B40" s="227" t="s">
        <v>107</v>
      </c>
      <c r="C40" s="223">
        <v>11</v>
      </c>
      <c r="D40" s="195"/>
      <c r="E40" s="195"/>
      <c r="F40" s="199">
        <f aca="true" t="shared" si="1" ref="F40:H41">F41</f>
        <v>7</v>
      </c>
      <c r="G40" s="199">
        <f t="shared" si="1"/>
        <v>7</v>
      </c>
      <c r="H40" s="199">
        <f t="shared" si="1"/>
        <v>7</v>
      </c>
      <c r="I40" s="40"/>
      <c r="J40" s="44"/>
      <c r="K40" s="2"/>
      <c r="L40" s="2"/>
      <c r="M40" s="2"/>
      <c r="N40" s="2"/>
    </row>
    <row r="41" spans="1:14" ht="44.25" customHeight="1">
      <c r="A41" s="231" t="s">
        <v>86</v>
      </c>
      <c r="B41" s="196" t="s">
        <v>336</v>
      </c>
      <c r="C41" s="197" t="s">
        <v>108</v>
      </c>
      <c r="D41" s="197" t="s">
        <v>338</v>
      </c>
      <c r="E41" s="202"/>
      <c r="F41" s="199">
        <f t="shared" si="1"/>
        <v>7</v>
      </c>
      <c r="G41" s="199">
        <f t="shared" si="1"/>
        <v>7</v>
      </c>
      <c r="H41" s="199">
        <f t="shared" si="1"/>
        <v>7</v>
      </c>
      <c r="I41" s="73"/>
      <c r="J41" s="44"/>
      <c r="N41" s="2"/>
    </row>
    <row r="42" spans="1:14" ht="19.5" customHeight="1">
      <c r="A42" s="232" t="s">
        <v>223</v>
      </c>
      <c r="B42" s="200" t="s">
        <v>105</v>
      </c>
      <c r="C42" s="201" t="s">
        <v>108</v>
      </c>
      <c r="D42" s="201" t="s">
        <v>338</v>
      </c>
      <c r="E42" s="202" t="s">
        <v>103</v>
      </c>
      <c r="F42" s="203">
        <f>'ПР.№ 3 ВЕД. РАСХОДЫ 2023'!G42</f>
        <v>7</v>
      </c>
      <c r="G42" s="203">
        <f>'ПР.№ 3 ВЕД. РАСХОДЫ 2023'!H42</f>
        <v>7</v>
      </c>
      <c r="H42" s="203">
        <f>'ПР.№ 3 ВЕД. РАСХОДЫ 2023'!I42</f>
        <v>7</v>
      </c>
      <c r="I42" s="73"/>
      <c r="J42" s="57"/>
      <c r="N42" s="2"/>
    </row>
    <row r="43" spans="1:14" ht="29.25" customHeight="1">
      <c r="A43" s="195" t="s">
        <v>66</v>
      </c>
      <c r="B43" s="227" t="s">
        <v>52</v>
      </c>
      <c r="C43" s="223">
        <v>13</v>
      </c>
      <c r="D43" s="195"/>
      <c r="E43" s="194"/>
      <c r="F43" s="228">
        <f>F44+F46+F48</f>
        <v>17.8</v>
      </c>
      <c r="G43" s="228">
        <f>G44+G46+G48</f>
        <v>15.2</v>
      </c>
      <c r="H43" s="228">
        <f>H44+H46+H48</f>
        <v>15.6</v>
      </c>
      <c r="I43" s="40"/>
      <c r="J43" s="53"/>
      <c r="K43" s="2"/>
      <c r="L43" s="2"/>
      <c r="M43" s="2"/>
      <c r="N43" s="2"/>
    </row>
    <row r="44" spans="1:14" ht="70.5" customHeight="1">
      <c r="A44" s="226" t="s">
        <v>293</v>
      </c>
      <c r="B44" s="196" t="s">
        <v>268</v>
      </c>
      <c r="C44" s="197" t="s">
        <v>67</v>
      </c>
      <c r="D44" s="197" t="s">
        <v>454</v>
      </c>
      <c r="E44" s="202"/>
      <c r="F44" s="199">
        <f>F45</f>
        <v>8.8</v>
      </c>
      <c r="G44" s="199">
        <f>G45</f>
        <v>9.2</v>
      </c>
      <c r="H44" s="199">
        <f>H45</f>
        <v>9.6</v>
      </c>
      <c r="I44" s="40"/>
      <c r="J44" s="53"/>
      <c r="K44" s="2"/>
      <c r="L44" s="2"/>
      <c r="M44" s="2"/>
      <c r="N44" s="2"/>
    </row>
    <row r="45" spans="1:14" ht="35.25" customHeight="1">
      <c r="A45" s="210" t="s">
        <v>224</v>
      </c>
      <c r="B45" s="200" t="s">
        <v>327</v>
      </c>
      <c r="C45" s="201" t="s">
        <v>67</v>
      </c>
      <c r="D45" s="197" t="s">
        <v>454</v>
      </c>
      <c r="E45" s="202" t="s">
        <v>102</v>
      </c>
      <c r="F45" s="203">
        <f>'ПР.№ 3 ВЕД. РАСХОДЫ 2023'!G45</f>
        <v>8.8</v>
      </c>
      <c r="G45" s="203">
        <f>'ПР.№ 3 ВЕД. РАСХОДЫ 2023'!H45</f>
        <v>9.2</v>
      </c>
      <c r="H45" s="203">
        <f>'ПР.№ 3 ВЕД. РАСХОДЫ 2023'!I45</f>
        <v>9.6</v>
      </c>
      <c r="I45" s="40"/>
      <c r="J45" s="53"/>
      <c r="K45" s="2"/>
      <c r="L45" s="2"/>
      <c r="M45" s="2"/>
      <c r="N45" s="2"/>
    </row>
    <row r="46" spans="1:14" ht="45.75" customHeight="1">
      <c r="A46" s="223" t="s">
        <v>427</v>
      </c>
      <c r="B46" s="196" t="s">
        <v>340</v>
      </c>
      <c r="C46" s="197" t="s">
        <v>67</v>
      </c>
      <c r="D46" s="197" t="s">
        <v>445</v>
      </c>
      <c r="E46" s="198"/>
      <c r="F46" s="199">
        <f>F47</f>
        <v>1</v>
      </c>
      <c r="G46" s="199">
        <f>G47</f>
        <v>1</v>
      </c>
      <c r="H46" s="199">
        <f>H47</f>
        <v>1</v>
      </c>
      <c r="I46" s="40"/>
      <c r="J46" s="57"/>
      <c r="K46" s="2"/>
      <c r="L46" s="2"/>
      <c r="M46" s="2"/>
      <c r="N46" s="2"/>
    </row>
    <row r="47" spans="1:14" ht="31.5" customHeight="1">
      <c r="A47" s="224" t="s">
        <v>428</v>
      </c>
      <c r="B47" s="200" t="s">
        <v>327</v>
      </c>
      <c r="C47" s="201" t="s">
        <v>67</v>
      </c>
      <c r="D47" s="201" t="s">
        <v>445</v>
      </c>
      <c r="E47" s="202" t="s">
        <v>102</v>
      </c>
      <c r="F47" s="203">
        <f>'ПР.№ 3 ВЕД. РАСХОДЫ 2023'!G47</f>
        <v>1</v>
      </c>
      <c r="G47" s="203">
        <f>'ПР.№ 3 ВЕД. РАСХОДЫ 2023'!H47</f>
        <v>1</v>
      </c>
      <c r="H47" s="203">
        <f>'ПР.№ 3 ВЕД. РАСХОДЫ 2023'!I47</f>
        <v>1</v>
      </c>
      <c r="I47" s="73"/>
      <c r="J47" s="44"/>
      <c r="M47" s="2"/>
      <c r="N47" s="2"/>
    </row>
    <row r="48" spans="1:14" ht="121.5" customHeight="1">
      <c r="A48" s="223" t="s">
        <v>429</v>
      </c>
      <c r="B48" s="196" t="s">
        <v>344</v>
      </c>
      <c r="C48" s="197" t="s">
        <v>67</v>
      </c>
      <c r="D48" s="197" t="s">
        <v>345</v>
      </c>
      <c r="E48" s="198"/>
      <c r="F48" s="199">
        <f>F49</f>
        <v>8</v>
      </c>
      <c r="G48" s="199">
        <f>G49</f>
        <v>5</v>
      </c>
      <c r="H48" s="199">
        <f>H49</f>
        <v>5</v>
      </c>
      <c r="I48" s="73"/>
      <c r="J48" s="53"/>
      <c r="M48" s="2"/>
      <c r="N48" s="2"/>
    </row>
    <row r="49" spans="1:14" ht="38.25" customHeight="1">
      <c r="A49" s="224" t="s">
        <v>430</v>
      </c>
      <c r="B49" s="200" t="s">
        <v>327</v>
      </c>
      <c r="C49" s="201" t="s">
        <v>67</v>
      </c>
      <c r="D49" s="201" t="s">
        <v>345</v>
      </c>
      <c r="E49" s="202" t="s">
        <v>102</v>
      </c>
      <c r="F49" s="203">
        <f>'ПР.№ 3 ВЕД. РАСХОДЫ 2023'!G49</f>
        <v>8</v>
      </c>
      <c r="G49" s="203">
        <f>'ПР.№ 3 ВЕД. РАСХОДЫ 2023'!H49</f>
        <v>5</v>
      </c>
      <c r="H49" s="203">
        <f>'ПР.№ 3 ВЕД. РАСХОДЫ 2023'!I49</f>
        <v>5</v>
      </c>
      <c r="I49" s="73"/>
      <c r="J49" s="53"/>
      <c r="K49" s="2"/>
      <c r="L49" s="2"/>
      <c r="M49" s="2"/>
      <c r="N49" s="2"/>
    </row>
    <row r="50" spans="1:14" ht="33" customHeight="1">
      <c r="A50" s="195" t="s">
        <v>19</v>
      </c>
      <c r="B50" s="227" t="s">
        <v>47</v>
      </c>
      <c r="C50" s="223" t="s">
        <v>296</v>
      </c>
      <c r="D50" s="194"/>
      <c r="E50" s="194"/>
      <c r="F50" s="228">
        <f aca="true" t="shared" si="2" ref="F50:H52">F51</f>
        <v>12.5</v>
      </c>
      <c r="G50" s="228">
        <f t="shared" si="2"/>
        <v>10</v>
      </c>
      <c r="H50" s="228">
        <f t="shared" si="2"/>
        <v>10</v>
      </c>
      <c r="I50" s="73"/>
      <c r="J50" s="57"/>
      <c r="K50" s="2"/>
      <c r="L50" s="2"/>
      <c r="M50" s="2"/>
      <c r="N50" s="2"/>
    </row>
    <row r="51" spans="1:14" ht="65.25" customHeight="1">
      <c r="A51" s="223" t="s">
        <v>29</v>
      </c>
      <c r="B51" s="227" t="s">
        <v>470</v>
      </c>
      <c r="C51" s="223" t="s">
        <v>469</v>
      </c>
      <c r="D51" s="195"/>
      <c r="E51" s="211"/>
      <c r="F51" s="199">
        <f t="shared" si="2"/>
        <v>12.5</v>
      </c>
      <c r="G51" s="199">
        <f t="shared" si="2"/>
        <v>10</v>
      </c>
      <c r="H51" s="199">
        <f t="shared" si="2"/>
        <v>10</v>
      </c>
      <c r="I51" s="36"/>
      <c r="J51" s="53"/>
      <c r="K51" s="37"/>
      <c r="L51" s="33"/>
      <c r="M51" s="33"/>
      <c r="N51" s="39"/>
    </row>
    <row r="52" spans="1:14" ht="112.5" customHeight="1">
      <c r="A52" s="223" t="s">
        <v>97</v>
      </c>
      <c r="B52" s="212" t="s">
        <v>346</v>
      </c>
      <c r="C52" s="197" t="s">
        <v>467</v>
      </c>
      <c r="D52" s="197" t="s">
        <v>347</v>
      </c>
      <c r="E52" s="213"/>
      <c r="F52" s="199">
        <f t="shared" si="2"/>
        <v>12.5</v>
      </c>
      <c r="G52" s="199">
        <f t="shared" si="2"/>
        <v>10</v>
      </c>
      <c r="H52" s="199">
        <f t="shared" si="2"/>
        <v>10</v>
      </c>
      <c r="I52" s="36"/>
      <c r="J52" s="57"/>
      <c r="K52" s="37"/>
      <c r="L52" s="33"/>
      <c r="M52" s="33"/>
      <c r="N52" s="39"/>
    </row>
    <row r="53" spans="1:14" ht="39.75" customHeight="1">
      <c r="A53" s="224" t="s">
        <v>280</v>
      </c>
      <c r="B53" s="200" t="s">
        <v>327</v>
      </c>
      <c r="C53" s="201" t="s">
        <v>467</v>
      </c>
      <c r="D53" s="201" t="s">
        <v>347</v>
      </c>
      <c r="E53" s="202" t="s">
        <v>102</v>
      </c>
      <c r="F53" s="203">
        <f>'ПР.№ 3 ВЕД. РАСХОДЫ 2023'!G53</f>
        <v>12.5</v>
      </c>
      <c r="G53" s="203">
        <f>'ПР.№ 3 ВЕД. РАСХОДЫ 2023'!H53</f>
        <v>10</v>
      </c>
      <c r="H53" s="203">
        <f>'ПР.№ 3 ВЕД. РАСХОДЫ 2023'!I53</f>
        <v>10</v>
      </c>
      <c r="I53" s="73"/>
      <c r="J53" s="44"/>
      <c r="K53" s="2"/>
      <c r="L53" s="2"/>
      <c r="M53" s="2"/>
      <c r="N53" s="2"/>
    </row>
    <row r="54" spans="1:14" ht="23.25" customHeight="1">
      <c r="A54" s="223" t="s">
        <v>20</v>
      </c>
      <c r="B54" s="227" t="s">
        <v>83</v>
      </c>
      <c r="C54" s="223" t="s">
        <v>297</v>
      </c>
      <c r="D54" s="194"/>
      <c r="E54" s="194"/>
      <c r="F54" s="228">
        <f>F55+F58</f>
        <v>168</v>
      </c>
      <c r="G54" s="228">
        <f>G55+G58</f>
        <v>172.6</v>
      </c>
      <c r="H54" s="228">
        <f>H55+H58</f>
        <v>177.5</v>
      </c>
      <c r="I54" s="73"/>
      <c r="J54" s="44"/>
      <c r="K54" s="2"/>
      <c r="L54" s="2"/>
      <c r="M54" s="2"/>
      <c r="N54" s="2"/>
    </row>
    <row r="55" spans="1:14" ht="24" customHeight="1">
      <c r="A55" s="195" t="s">
        <v>38</v>
      </c>
      <c r="B55" s="227" t="s">
        <v>87</v>
      </c>
      <c r="C55" s="223" t="s">
        <v>294</v>
      </c>
      <c r="D55" s="194"/>
      <c r="E55" s="194"/>
      <c r="F55" s="228">
        <f aca="true" t="shared" si="3" ref="F55:H56">F56</f>
        <v>167</v>
      </c>
      <c r="G55" s="228">
        <f t="shared" si="3"/>
        <v>171.6</v>
      </c>
      <c r="H55" s="228">
        <f t="shared" si="3"/>
        <v>176.5</v>
      </c>
      <c r="I55" s="73"/>
      <c r="J55" s="61"/>
      <c r="K55" s="2"/>
      <c r="L55" s="2"/>
      <c r="M55" s="2"/>
      <c r="N55" s="2"/>
    </row>
    <row r="56" spans="1:14" ht="64.5" customHeight="1">
      <c r="A56" s="195" t="s">
        <v>75</v>
      </c>
      <c r="B56" s="196" t="s">
        <v>352</v>
      </c>
      <c r="C56" s="197" t="s">
        <v>84</v>
      </c>
      <c r="D56" s="197" t="s">
        <v>353</v>
      </c>
      <c r="E56" s="202"/>
      <c r="F56" s="237">
        <f t="shared" si="3"/>
        <v>167</v>
      </c>
      <c r="G56" s="237">
        <f t="shared" si="3"/>
        <v>171.6</v>
      </c>
      <c r="H56" s="237">
        <f t="shared" si="3"/>
        <v>176.5</v>
      </c>
      <c r="I56" s="73"/>
      <c r="J56" s="62"/>
      <c r="K56" s="2"/>
      <c r="L56" s="2"/>
      <c r="M56" s="2"/>
      <c r="N56" s="2"/>
    </row>
    <row r="57" spans="1:14" ht="26.25" customHeight="1">
      <c r="A57" s="210" t="s">
        <v>151</v>
      </c>
      <c r="B57" s="200" t="s">
        <v>267</v>
      </c>
      <c r="C57" s="201" t="s">
        <v>84</v>
      </c>
      <c r="D57" s="201" t="s">
        <v>353</v>
      </c>
      <c r="E57" s="202" t="s">
        <v>102</v>
      </c>
      <c r="F57" s="203">
        <f>'ПР.№ 3 ВЕД. РАСХОДЫ 2023'!G57</f>
        <v>167</v>
      </c>
      <c r="G57" s="203">
        <f>'ПР.№ 3 ВЕД. РАСХОДЫ 2023'!H57</f>
        <v>171.6</v>
      </c>
      <c r="H57" s="203">
        <f>'ПР.№ 3 ВЕД. РАСХОДЫ 2023'!I57</f>
        <v>176.5</v>
      </c>
      <c r="I57" s="73"/>
      <c r="J57" s="44"/>
      <c r="K57" s="2"/>
      <c r="L57" s="2"/>
      <c r="M57" s="2"/>
      <c r="N57" s="2"/>
    </row>
    <row r="58" spans="1:14" ht="32.25" customHeight="1">
      <c r="A58" s="195" t="s">
        <v>288</v>
      </c>
      <c r="B58" s="227" t="s">
        <v>307</v>
      </c>
      <c r="C58" s="223">
        <v>12</v>
      </c>
      <c r="D58" s="194"/>
      <c r="E58" s="194"/>
      <c r="F58" s="199">
        <f aca="true" t="shared" si="4" ref="F58:H59">F59</f>
        <v>1</v>
      </c>
      <c r="G58" s="199">
        <f t="shared" si="4"/>
        <v>1</v>
      </c>
      <c r="H58" s="199">
        <f t="shared" si="4"/>
        <v>1</v>
      </c>
      <c r="I58" s="73"/>
      <c r="J58" s="53"/>
      <c r="K58" s="2"/>
      <c r="L58" s="2"/>
      <c r="M58" s="2"/>
      <c r="N58" s="2"/>
    </row>
    <row r="59" spans="1:14" ht="84.75" customHeight="1">
      <c r="A59" s="195" t="s">
        <v>289</v>
      </c>
      <c r="B59" s="196" t="s">
        <v>587</v>
      </c>
      <c r="C59" s="197" t="s">
        <v>300</v>
      </c>
      <c r="D59" s="163" t="s">
        <v>447</v>
      </c>
      <c r="E59" s="202"/>
      <c r="F59" s="199">
        <f t="shared" si="4"/>
        <v>1</v>
      </c>
      <c r="G59" s="199">
        <f t="shared" si="4"/>
        <v>1</v>
      </c>
      <c r="H59" s="199">
        <f t="shared" si="4"/>
        <v>1</v>
      </c>
      <c r="I59" s="73"/>
      <c r="J59" s="53"/>
      <c r="K59" s="2"/>
      <c r="L59" s="2"/>
      <c r="M59" s="2"/>
      <c r="N59" s="2"/>
    </row>
    <row r="60" spans="1:14" ht="37.5" customHeight="1">
      <c r="A60" s="210" t="s">
        <v>290</v>
      </c>
      <c r="B60" s="200" t="s">
        <v>267</v>
      </c>
      <c r="C60" s="201" t="s">
        <v>300</v>
      </c>
      <c r="D60" s="161" t="s">
        <v>447</v>
      </c>
      <c r="E60" s="202" t="s">
        <v>102</v>
      </c>
      <c r="F60" s="203">
        <f>'ПР.№ 3 ВЕД. РАСХОДЫ 2023'!G60</f>
        <v>1</v>
      </c>
      <c r="G60" s="203">
        <f>'ПР.№ 3 ВЕД. РАСХОДЫ 2023'!H60</f>
        <v>1</v>
      </c>
      <c r="H60" s="203">
        <f>'ПР.№ 3 ВЕД. РАСХОДЫ 2023'!I60</f>
        <v>1</v>
      </c>
      <c r="I60" s="73"/>
      <c r="J60" s="57"/>
      <c r="K60" s="2"/>
      <c r="L60" s="2"/>
      <c r="M60" s="2"/>
      <c r="N60" s="2"/>
    </row>
    <row r="61" spans="1:14" ht="26.25" customHeight="1">
      <c r="A61" s="195" t="s">
        <v>25</v>
      </c>
      <c r="B61" s="227" t="s">
        <v>98</v>
      </c>
      <c r="C61" s="223" t="s">
        <v>301</v>
      </c>
      <c r="D61" s="194"/>
      <c r="E61" s="194"/>
      <c r="F61" s="228">
        <f>F63+F72</f>
        <v>5115.1</v>
      </c>
      <c r="G61" s="228">
        <f>G63+G72</f>
        <v>8163.4</v>
      </c>
      <c r="H61" s="228">
        <f>H63+H72</f>
        <v>8399.800000000001</v>
      </c>
      <c r="I61" s="73"/>
      <c r="J61" s="53"/>
      <c r="K61" s="2"/>
      <c r="L61" s="2"/>
      <c r="M61" s="2"/>
      <c r="N61" s="2"/>
    </row>
    <row r="62" spans="1:14" ht="21" customHeight="1">
      <c r="A62" s="195" t="s">
        <v>39</v>
      </c>
      <c r="B62" s="227" t="s">
        <v>7</v>
      </c>
      <c r="C62" s="223" t="s">
        <v>296</v>
      </c>
      <c r="D62" s="211"/>
      <c r="E62" s="214"/>
      <c r="F62" s="199">
        <f>F63+F72</f>
        <v>5115.1</v>
      </c>
      <c r="G62" s="199">
        <f>G63+G72</f>
        <v>8163.4</v>
      </c>
      <c r="H62" s="199">
        <f>H63+H72</f>
        <v>8399.800000000001</v>
      </c>
      <c r="I62" s="73"/>
      <c r="J62" s="57"/>
      <c r="K62" s="2"/>
      <c r="L62" s="2"/>
      <c r="M62" s="2"/>
      <c r="N62" s="2"/>
    </row>
    <row r="63" spans="1:14" ht="54.75" customHeight="1">
      <c r="A63" s="195" t="s">
        <v>44</v>
      </c>
      <c r="B63" s="172" t="s">
        <v>360</v>
      </c>
      <c r="C63" s="197" t="s">
        <v>6</v>
      </c>
      <c r="D63" s="197" t="s">
        <v>361</v>
      </c>
      <c r="E63" s="207"/>
      <c r="F63" s="199">
        <f>F64+F68+F70+F66</f>
        <v>2868.4</v>
      </c>
      <c r="G63" s="199">
        <f>G64+G68+G70+G66</f>
        <v>5737</v>
      </c>
      <c r="H63" s="199">
        <f>H64+H68+H70+H66</f>
        <v>5865.000000000001</v>
      </c>
      <c r="I63" s="73"/>
      <c r="J63" s="53"/>
      <c r="K63" s="2"/>
      <c r="L63" s="2"/>
      <c r="M63" s="2"/>
      <c r="N63" s="2"/>
    </row>
    <row r="64" spans="1:14" ht="70.5" customHeight="1">
      <c r="A64" s="226" t="s">
        <v>82</v>
      </c>
      <c r="B64" s="172" t="s">
        <v>487</v>
      </c>
      <c r="C64" s="197" t="s">
        <v>6</v>
      </c>
      <c r="D64" s="197" t="s">
        <v>362</v>
      </c>
      <c r="E64" s="207"/>
      <c r="F64" s="199">
        <f>F65</f>
        <v>1461.2</v>
      </c>
      <c r="G64" s="199">
        <f>G65</f>
        <v>4635.4</v>
      </c>
      <c r="H64" s="199">
        <f>H65</f>
        <v>4712.5</v>
      </c>
      <c r="I64" s="73"/>
      <c r="J64" s="57"/>
      <c r="K64" s="2"/>
      <c r="L64" s="2"/>
      <c r="M64" s="2"/>
      <c r="N64" s="2"/>
    </row>
    <row r="65" spans="1:14" ht="39" customHeight="1">
      <c r="A65" s="210" t="s">
        <v>431</v>
      </c>
      <c r="B65" s="165" t="s">
        <v>327</v>
      </c>
      <c r="C65" s="201" t="s">
        <v>6</v>
      </c>
      <c r="D65" s="201" t="s">
        <v>362</v>
      </c>
      <c r="E65" s="209">
        <v>200</v>
      </c>
      <c r="F65" s="203">
        <f>'ПР.№ 3 ВЕД. РАСХОДЫ 2023'!G65</f>
        <v>1461.2</v>
      </c>
      <c r="G65" s="203">
        <f>'ПР.№ 3 ВЕД. РАСХОДЫ 2023'!H65</f>
        <v>4635.4</v>
      </c>
      <c r="H65" s="203">
        <f>'ПР.№ 3 ВЕД. РАСХОДЫ 2023'!I65</f>
        <v>4712.5</v>
      </c>
      <c r="I65" s="73"/>
      <c r="J65" s="57"/>
      <c r="K65" s="2"/>
      <c r="L65" s="2"/>
      <c r="M65" s="2"/>
      <c r="N65" s="2"/>
    </row>
    <row r="66" spans="1:14" s="111" customFormat="1" ht="68.25" customHeight="1">
      <c r="A66" s="210" t="s">
        <v>432</v>
      </c>
      <c r="B66" s="303" t="s">
        <v>552</v>
      </c>
      <c r="C66" s="197" t="s">
        <v>6</v>
      </c>
      <c r="D66" s="197" t="s">
        <v>536</v>
      </c>
      <c r="E66" s="215"/>
      <c r="F66" s="199">
        <f>F67</f>
        <v>145</v>
      </c>
      <c r="G66" s="199">
        <f>G67</f>
        <v>157</v>
      </c>
      <c r="H66" s="199">
        <f>H67</f>
        <v>164.1</v>
      </c>
      <c r="I66" s="64"/>
      <c r="J66" s="53"/>
      <c r="K66" s="139"/>
      <c r="L66" s="139"/>
      <c r="M66" s="139"/>
      <c r="N66" s="139"/>
    </row>
    <row r="67" spans="1:14" ht="39" customHeight="1">
      <c r="A67" s="210" t="s">
        <v>433</v>
      </c>
      <c r="B67" s="200" t="s">
        <v>327</v>
      </c>
      <c r="C67" s="201" t="s">
        <v>6</v>
      </c>
      <c r="D67" s="201" t="s">
        <v>536</v>
      </c>
      <c r="E67" s="209">
        <v>200</v>
      </c>
      <c r="F67" s="203">
        <f>'ПР.№ 3 ВЕД. РАСХОДЫ 2023'!G67</f>
        <v>145</v>
      </c>
      <c r="G67" s="203">
        <f>'ПР.№ 3 ВЕД. РАСХОДЫ 2023'!H67</f>
        <v>157</v>
      </c>
      <c r="H67" s="203">
        <f>'ПР.№ 3 ВЕД. РАСХОДЫ 2023'!I67</f>
        <v>164.1</v>
      </c>
      <c r="I67" s="73"/>
      <c r="J67" s="57"/>
      <c r="K67" s="2"/>
      <c r="L67" s="2"/>
      <c r="M67" s="2"/>
      <c r="N67" s="2"/>
    </row>
    <row r="68" spans="1:14" ht="83.25" customHeight="1">
      <c r="A68" s="210" t="s">
        <v>435</v>
      </c>
      <c r="B68" s="172" t="s">
        <v>488</v>
      </c>
      <c r="C68" s="197" t="s">
        <v>6</v>
      </c>
      <c r="D68" s="197" t="s">
        <v>553</v>
      </c>
      <c r="E68" s="215"/>
      <c r="F68" s="199">
        <f>F69</f>
        <v>986.6</v>
      </c>
      <c r="G68" s="199">
        <f>G69</f>
        <v>634.6</v>
      </c>
      <c r="H68" s="199">
        <f>H69</f>
        <v>663.6</v>
      </c>
      <c r="I68" s="73"/>
      <c r="J68" s="57"/>
      <c r="K68" s="2"/>
      <c r="L68" s="2"/>
      <c r="M68" s="2"/>
      <c r="N68" s="2"/>
    </row>
    <row r="69" spans="1:14" ht="39.75" customHeight="1">
      <c r="A69" s="210" t="s">
        <v>434</v>
      </c>
      <c r="B69" s="165" t="s">
        <v>327</v>
      </c>
      <c r="C69" s="201" t="s">
        <v>6</v>
      </c>
      <c r="D69" s="201" t="s">
        <v>553</v>
      </c>
      <c r="E69" s="209">
        <v>200</v>
      </c>
      <c r="F69" s="203">
        <f>'ПР.№ 3 ВЕД. РАСХОДЫ 2023'!G69</f>
        <v>986.6</v>
      </c>
      <c r="G69" s="203">
        <f>'ПР.№ 3 ВЕД. РАСХОДЫ 2023'!H69</f>
        <v>634.6</v>
      </c>
      <c r="H69" s="203">
        <f>'ПР.№ 3 ВЕД. РАСХОДЫ 2023'!I69</f>
        <v>663.6</v>
      </c>
      <c r="I69" s="73"/>
      <c r="J69" s="57"/>
      <c r="K69" s="2"/>
      <c r="L69" s="2"/>
      <c r="M69" s="2"/>
      <c r="N69" s="2"/>
    </row>
    <row r="70" spans="1:14" ht="54" customHeight="1">
      <c r="A70" s="210" t="s">
        <v>491</v>
      </c>
      <c r="B70" s="172" t="s">
        <v>489</v>
      </c>
      <c r="C70" s="197" t="s">
        <v>6</v>
      </c>
      <c r="D70" s="197" t="s">
        <v>550</v>
      </c>
      <c r="E70" s="215"/>
      <c r="F70" s="199">
        <f>F71</f>
        <v>275.6</v>
      </c>
      <c r="G70" s="199">
        <f>G71</f>
        <v>310</v>
      </c>
      <c r="H70" s="199">
        <f>H71</f>
        <v>324.8</v>
      </c>
      <c r="I70" s="73"/>
      <c r="J70" s="57"/>
      <c r="K70" s="2"/>
      <c r="L70" s="2"/>
      <c r="M70" s="2"/>
      <c r="N70" s="2"/>
    </row>
    <row r="71" spans="1:14" ht="35.25" customHeight="1">
      <c r="A71" s="210" t="s">
        <v>492</v>
      </c>
      <c r="B71" s="165" t="s">
        <v>327</v>
      </c>
      <c r="C71" s="201" t="s">
        <v>6</v>
      </c>
      <c r="D71" s="201" t="s">
        <v>550</v>
      </c>
      <c r="E71" s="209">
        <v>200</v>
      </c>
      <c r="F71" s="203">
        <f>'ПР.№ 3 ВЕД. РАСХОДЫ 2023'!G71</f>
        <v>275.6</v>
      </c>
      <c r="G71" s="203">
        <f>'ПР.№ 3 ВЕД. РАСХОДЫ 2023'!H71</f>
        <v>310</v>
      </c>
      <c r="H71" s="203">
        <f>'ПР.№ 3 ВЕД. РАСХОДЫ 2023'!I71</f>
        <v>324.8</v>
      </c>
      <c r="I71" s="73"/>
      <c r="J71" s="57"/>
      <c r="K71" s="2"/>
      <c r="L71" s="2"/>
      <c r="M71" s="2"/>
      <c r="N71" s="2"/>
    </row>
    <row r="72" spans="1:14" ht="55.5" customHeight="1">
      <c r="A72" s="233" t="s">
        <v>43</v>
      </c>
      <c r="B72" s="196" t="s">
        <v>473</v>
      </c>
      <c r="C72" s="197" t="s">
        <v>6</v>
      </c>
      <c r="D72" s="216" t="s">
        <v>363</v>
      </c>
      <c r="E72" s="213"/>
      <c r="F72" s="199">
        <f>F73+F77+F75</f>
        <v>2246.7</v>
      </c>
      <c r="G72" s="199">
        <f>G73+G77+G75</f>
        <v>2426.4</v>
      </c>
      <c r="H72" s="199">
        <f>H73+H77+H75</f>
        <v>2534.8</v>
      </c>
      <c r="I72" s="73"/>
      <c r="J72" s="57"/>
      <c r="K72" s="2"/>
      <c r="L72" s="2"/>
      <c r="M72" s="2"/>
      <c r="N72" s="2"/>
    </row>
    <row r="73" spans="1:14" ht="79.5" customHeight="1">
      <c r="A73" s="210" t="s">
        <v>436</v>
      </c>
      <c r="B73" s="172" t="s">
        <v>490</v>
      </c>
      <c r="C73" s="197" t="s">
        <v>6</v>
      </c>
      <c r="D73" s="216" t="s">
        <v>364</v>
      </c>
      <c r="E73" s="213"/>
      <c r="F73" s="199">
        <f>F74</f>
        <v>631.2</v>
      </c>
      <c r="G73" s="199">
        <f>G74</f>
        <v>683.1</v>
      </c>
      <c r="H73" s="199">
        <f>H74</f>
        <v>711.8</v>
      </c>
      <c r="I73" s="73"/>
      <c r="J73" s="57"/>
      <c r="K73" s="2"/>
      <c r="L73" s="2"/>
      <c r="M73" s="2"/>
      <c r="N73" s="2"/>
    </row>
    <row r="74" spans="1:14" ht="31.5" customHeight="1">
      <c r="A74" s="210" t="s">
        <v>437</v>
      </c>
      <c r="B74" s="165" t="s">
        <v>327</v>
      </c>
      <c r="C74" s="201" t="s">
        <v>6</v>
      </c>
      <c r="D74" s="217" t="s">
        <v>364</v>
      </c>
      <c r="E74" s="209">
        <v>200</v>
      </c>
      <c r="F74" s="203">
        <f>'ПР.№ 3 ВЕД. РАСХОДЫ 2023'!G74</f>
        <v>631.2</v>
      </c>
      <c r="G74" s="203">
        <f>'ПР.№ 3 ВЕД. РАСХОДЫ 2023'!H74</f>
        <v>683.1</v>
      </c>
      <c r="H74" s="203">
        <f>'ПР.№ 3 ВЕД. РАСХОДЫ 2023'!I74</f>
        <v>711.8</v>
      </c>
      <c r="I74" s="73"/>
      <c r="J74" s="57"/>
      <c r="K74" s="2"/>
      <c r="L74" s="2"/>
      <c r="M74" s="2"/>
      <c r="N74" s="2"/>
    </row>
    <row r="75" spans="1:14" ht="42.75" customHeight="1">
      <c r="A75" s="210" t="s">
        <v>438</v>
      </c>
      <c r="B75" s="172" t="s">
        <v>554</v>
      </c>
      <c r="C75" s="197" t="s">
        <v>6</v>
      </c>
      <c r="D75" s="216" t="s">
        <v>551</v>
      </c>
      <c r="E75" s="213"/>
      <c r="F75" s="199">
        <f>F76</f>
        <v>115.5</v>
      </c>
      <c r="G75" s="199">
        <f>G76</f>
        <v>120</v>
      </c>
      <c r="H75" s="199">
        <f>H76</f>
        <v>125.5</v>
      </c>
      <c r="I75" s="73"/>
      <c r="J75" s="57"/>
      <c r="K75" s="2"/>
      <c r="L75" s="2"/>
      <c r="M75" s="2"/>
      <c r="N75" s="2"/>
    </row>
    <row r="76" spans="1:14" ht="32.25" customHeight="1">
      <c r="A76" s="210" t="s">
        <v>439</v>
      </c>
      <c r="B76" s="165" t="s">
        <v>327</v>
      </c>
      <c r="C76" s="201" t="s">
        <v>6</v>
      </c>
      <c r="D76" s="217" t="s">
        <v>551</v>
      </c>
      <c r="E76" s="209">
        <v>200</v>
      </c>
      <c r="F76" s="203">
        <f>'ПР.№ 3 ВЕД. РАСХОДЫ 2023'!G76</f>
        <v>115.5</v>
      </c>
      <c r="G76" s="203">
        <f>'ПР.№ 3 ВЕД. РАСХОДЫ 2023'!H76</f>
        <v>120</v>
      </c>
      <c r="H76" s="203">
        <f>'ПР.№ 3 ВЕД. РАСХОДЫ 2023'!I76</f>
        <v>125.5</v>
      </c>
      <c r="I76" s="73"/>
      <c r="J76" s="57"/>
      <c r="K76" s="2"/>
      <c r="L76" s="2"/>
      <c r="M76" s="2"/>
      <c r="N76" s="2"/>
    </row>
    <row r="77" spans="1:14" ht="95.25" customHeight="1">
      <c r="A77" s="210" t="s">
        <v>438</v>
      </c>
      <c r="B77" s="172" t="s">
        <v>555</v>
      </c>
      <c r="C77" s="197" t="s">
        <v>6</v>
      </c>
      <c r="D77" s="216" t="s">
        <v>486</v>
      </c>
      <c r="E77" s="213"/>
      <c r="F77" s="199">
        <f>F78</f>
        <v>1500</v>
      </c>
      <c r="G77" s="199">
        <f>G78</f>
        <v>1623.3</v>
      </c>
      <c r="H77" s="199">
        <f>H78</f>
        <v>1697.5</v>
      </c>
      <c r="I77" s="73"/>
      <c r="J77" s="57"/>
      <c r="K77" s="2"/>
      <c r="L77" s="2"/>
      <c r="M77" s="2"/>
      <c r="N77" s="2"/>
    </row>
    <row r="78" spans="1:14" ht="32.25" customHeight="1">
      <c r="A78" s="210" t="s">
        <v>439</v>
      </c>
      <c r="B78" s="165" t="s">
        <v>327</v>
      </c>
      <c r="C78" s="201" t="s">
        <v>6</v>
      </c>
      <c r="D78" s="217" t="s">
        <v>486</v>
      </c>
      <c r="E78" s="209">
        <v>200</v>
      </c>
      <c r="F78" s="203">
        <f>'ПР.№ 3 ВЕД. РАСХОДЫ 2023'!G78</f>
        <v>1500</v>
      </c>
      <c r="G78" s="203">
        <f>'ПР.№ 3 ВЕД. РАСХОДЫ 2023'!H78</f>
        <v>1623.3</v>
      </c>
      <c r="H78" s="203">
        <f>'ПР.№ 3 ВЕД. РАСХОДЫ 2023'!I78</f>
        <v>1697.5</v>
      </c>
      <c r="I78" s="73"/>
      <c r="J78" s="57"/>
      <c r="K78" s="2"/>
      <c r="L78" s="2"/>
      <c r="M78" s="2"/>
      <c r="N78" s="2"/>
    </row>
    <row r="79" spans="1:14" ht="23.25" customHeight="1">
      <c r="A79" s="195" t="s">
        <v>26</v>
      </c>
      <c r="B79" s="227" t="s">
        <v>114</v>
      </c>
      <c r="C79" s="223" t="s">
        <v>302</v>
      </c>
      <c r="D79" s="226"/>
      <c r="E79" s="195"/>
      <c r="F79" s="199">
        <f aca="true" t="shared" si="5" ref="F79:H81">F80</f>
        <v>1</v>
      </c>
      <c r="G79" s="199">
        <f t="shared" si="5"/>
        <v>8</v>
      </c>
      <c r="H79" s="199">
        <f t="shared" si="5"/>
        <v>1</v>
      </c>
      <c r="I79" s="40"/>
      <c r="J79" s="53"/>
      <c r="K79" s="2"/>
      <c r="L79" s="2"/>
      <c r="M79" s="2"/>
      <c r="N79" s="2"/>
    </row>
    <row r="80" spans="1:14" ht="30" customHeight="1">
      <c r="A80" s="195" t="s">
        <v>40</v>
      </c>
      <c r="B80" s="227" t="s">
        <v>116</v>
      </c>
      <c r="C80" s="223" t="s">
        <v>301</v>
      </c>
      <c r="D80" s="226"/>
      <c r="E80" s="195"/>
      <c r="F80" s="199">
        <f t="shared" si="5"/>
        <v>1</v>
      </c>
      <c r="G80" s="199">
        <f t="shared" si="5"/>
        <v>8</v>
      </c>
      <c r="H80" s="199">
        <f t="shared" si="5"/>
        <v>1</v>
      </c>
      <c r="I80" s="41"/>
      <c r="J80" s="53"/>
      <c r="K80" s="2"/>
      <c r="L80" s="2"/>
      <c r="M80" s="2"/>
      <c r="N80" s="2"/>
    </row>
    <row r="81" spans="1:14" ht="89.25" customHeight="1">
      <c r="A81" s="195" t="s">
        <v>15</v>
      </c>
      <c r="B81" s="196" t="s">
        <v>588</v>
      </c>
      <c r="C81" s="197" t="s">
        <v>117</v>
      </c>
      <c r="D81" s="216" t="s">
        <v>448</v>
      </c>
      <c r="E81" s="219"/>
      <c r="F81" s="199">
        <f t="shared" si="5"/>
        <v>1</v>
      </c>
      <c r="G81" s="199">
        <f t="shared" si="5"/>
        <v>8</v>
      </c>
      <c r="H81" s="199">
        <f t="shared" si="5"/>
        <v>1</v>
      </c>
      <c r="I81" s="40"/>
      <c r="J81" s="53"/>
      <c r="K81" s="2"/>
      <c r="L81" s="2"/>
      <c r="M81" s="2"/>
      <c r="N81" s="2"/>
    </row>
    <row r="82" spans="1:14" ht="28.5" customHeight="1">
      <c r="A82" s="210" t="s">
        <v>152</v>
      </c>
      <c r="B82" s="200" t="s">
        <v>327</v>
      </c>
      <c r="C82" s="201" t="s">
        <v>117</v>
      </c>
      <c r="D82" s="217" t="s">
        <v>448</v>
      </c>
      <c r="E82" s="202" t="s">
        <v>102</v>
      </c>
      <c r="F82" s="203">
        <f>'ПР.№ 3 ВЕД. РАСХОДЫ 2023'!G82</f>
        <v>1</v>
      </c>
      <c r="G82" s="203">
        <f>'ПР.№ 3 ВЕД. РАСХОДЫ 2023'!H82</f>
        <v>8</v>
      </c>
      <c r="H82" s="203">
        <f>'ПР.№ 3 ВЕД. РАСХОДЫ 2023'!I82</f>
        <v>1</v>
      </c>
      <c r="I82" s="71"/>
      <c r="J82" s="57"/>
      <c r="K82" s="2"/>
      <c r="L82" s="2"/>
      <c r="M82" s="2"/>
      <c r="N82" s="2"/>
    </row>
    <row r="83" spans="1:14" ht="18.75" customHeight="1">
      <c r="A83" s="195" t="s">
        <v>21</v>
      </c>
      <c r="B83" s="227" t="s">
        <v>23</v>
      </c>
      <c r="C83" s="223" t="s">
        <v>298</v>
      </c>
      <c r="D83" s="195"/>
      <c r="E83" s="195"/>
      <c r="F83" s="199">
        <f>F84+F87</f>
        <v>99.9</v>
      </c>
      <c r="G83" s="199">
        <f>G84+G87</f>
        <v>116</v>
      </c>
      <c r="H83" s="199">
        <f>H84+H87</f>
        <v>106</v>
      </c>
      <c r="I83" s="40"/>
      <c r="J83" s="53"/>
      <c r="K83" s="2"/>
      <c r="L83" s="2"/>
      <c r="M83" s="2"/>
      <c r="N83" s="2"/>
    </row>
    <row r="84" spans="1:14" ht="44.25" customHeight="1">
      <c r="A84" s="195" t="s">
        <v>41</v>
      </c>
      <c r="B84" s="227" t="s">
        <v>89</v>
      </c>
      <c r="C84" s="223" t="s">
        <v>301</v>
      </c>
      <c r="D84" s="195"/>
      <c r="E84" s="194"/>
      <c r="F84" s="199">
        <f aca="true" t="shared" si="6" ref="F84:H85">F85</f>
        <v>20</v>
      </c>
      <c r="G84" s="199">
        <f t="shared" si="6"/>
        <v>20</v>
      </c>
      <c r="H84" s="199">
        <f t="shared" si="6"/>
        <v>20</v>
      </c>
      <c r="I84" s="40"/>
      <c r="J84" s="53"/>
      <c r="K84" s="2"/>
      <c r="L84" s="2"/>
      <c r="M84" s="2"/>
      <c r="N84" s="2"/>
    </row>
    <row r="85" spans="1:14" ht="94.5" customHeight="1">
      <c r="A85" s="195" t="s">
        <v>42</v>
      </c>
      <c r="B85" s="218" t="s">
        <v>217</v>
      </c>
      <c r="C85" s="197" t="s">
        <v>88</v>
      </c>
      <c r="D85" s="197" t="s">
        <v>376</v>
      </c>
      <c r="E85" s="202"/>
      <c r="F85" s="199">
        <f t="shared" si="6"/>
        <v>20</v>
      </c>
      <c r="G85" s="199">
        <f t="shared" si="6"/>
        <v>20</v>
      </c>
      <c r="H85" s="199">
        <f t="shared" si="6"/>
        <v>20</v>
      </c>
      <c r="I85" s="40"/>
      <c r="J85" s="57"/>
      <c r="K85" s="2"/>
      <c r="L85" s="2"/>
      <c r="M85" s="2"/>
      <c r="N85" s="2"/>
    </row>
    <row r="86" spans="1:14" ht="33" customHeight="1">
      <c r="A86" s="194" t="s">
        <v>153</v>
      </c>
      <c r="B86" s="200" t="s">
        <v>327</v>
      </c>
      <c r="C86" s="201" t="s">
        <v>88</v>
      </c>
      <c r="D86" s="201" t="s">
        <v>376</v>
      </c>
      <c r="E86" s="202" t="s">
        <v>102</v>
      </c>
      <c r="F86" s="203">
        <f>'ПР.№ 3 ВЕД. РАСХОДЫ 2023'!G86</f>
        <v>20</v>
      </c>
      <c r="G86" s="203">
        <f>'ПР.№ 3 ВЕД. РАСХОДЫ 2023'!H86</f>
        <v>20</v>
      </c>
      <c r="H86" s="203">
        <f>'ПР.№ 3 ВЕД. РАСХОДЫ 2023'!I86</f>
        <v>20</v>
      </c>
      <c r="I86" s="40"/>
      <c r="J86" s="57"/>
      <c r="K86" s="2"/>
      <c r="L86" s="2"/>
      <c r="M86" s="2"/>
      <c r="N86" s="2"/>
    </row>
    <row r="87" spans="1:14" ht="30.75" customHeight="1">
      <c r="A87" s="195" t="s">
        <v>154</v>
      </c>
      <c r="B87" s="227" t="s">
        <v>235</v>
      </c>
      <c r="C87" s="223" t="s">
        <v>299</v>
      </c>
      <c r="D87" s="194"/>
      <c r="E87" s="194"/>
      <c r="F87" s="199">
        <f>F88+F90+F92+F94+F96</f>
        <v>79.9</v>
      </c>
      <c r="G87" s="199">
        <f>G88+G90+G92+G94+G96</f>
        <v>96</v>
      </c>
      <c r="H87" s="199">
        <f>H88+H90+H92+H94+H96</f>
        <v>86</v>
      </c>
      <c r="I87" s="40"/>
      <c r="J87" s="53"/>
      <c r="K87" s="2"/>
      <c r="L87" s="2"/>
      <c r="M87" s="2"/>
      <c r="N87" s="2"/>
    </row>
    <row r="88" spans="1:14" ht="40.5" customHeight="1">
      <c r="A88" s="195" t="s">
        <v>155</v>
      </c>
      <c r="B88" s="196" t="s">
        <v>377</v>
      </c>
      <c r="C88" s="197" t="s">
        <v>236</v>
      </c>
      <c r="D88" s="197" t="s">
        <v>378</v>
      </c>
      <c r="E88" s="202"/>
      <c r="F88" s="199">
        <f>F89</f>
        <v>56</v>
      </c>
      <c r="G88" s="199">
        <f>G89</f>
        <v>60</v>
      </c>
      <c r="H88" s="199">
        <f>H89</f>
        <v>62</v>
      </c>
      <c r="I88" s="40"/>
      <c r="J88" s="53"/>
      <c r="K88" s="2"/>
      <c r="L88" s="2"/>
      <c r="M88" s="2"/>
      <c r="N88" s="2"/>
    </row>
    <row r="89" spans="1:14" ht="30.75" customHeight="1">
      <c r="A89" s="194" t="s">
        <v>156</v>
      </c>
      <c r="B89" s="200" t="s">
        <v>327</v>
      </c>
      <c r="C89" s="201" t="s">
        <v>236</v>
      </c>
      <c r="D89" s="201" t="s">
        <v>378</v>
      </c>
      <c r="E89" s="202" t="s">
        <v>102</v>
      </c>
      <c r="F89" s="203">
        <f>'ПР.№ 3 ВЕД. РАСХОДЫ 2023'!G89</f>
        <v>56</v>
      </c>
      <c r="G89" s="203">
        <f>'ПР.№ 3 ВЕД. РАСХОДЫ 2023'!H89</f>
        <v>60</v>
      </c>
      <c r="H89" s="203">
        <f>'ПР.№ 3 ВЕД. РАСХОДЫ 2023'!I89</f>
        <v>62</v>
      </c>
      <c r="I89" s="40"/>
      <c r="J89" s="57"/>
      <c r="K89" s="2"/>
      <c r="L89" s="2"/>
      <c r="M89" s="2"/>
      <c r="N89" s="2"/>
    </row>
    <row r="90" spans="1:14" ht="108.75" customHeight="1">
      <c r="A90" s="195" t="s">
        <v>478</v>
      </c>
      <c r="B90" s="196" t="s">
        <v>589</v>
      </c>
      <c r="C90" s="197" t="s">
        <v>236</v>
      </c>
      <c r="D90" s="197" t="s">
        <v>379</v>
      </c>
      <c r="E90" s="198"/>
      <c r="F90" s="199">
        <f>F91</f>
        <v>8.5</v>
      </c>
      <c r="G90" s="199">
        <f>G91</f>
        <v>10</v>
      </c>
      <c r="H90" s="199">
        <f>H91</f>
        <v>11</v>
      </c>
      <c r="I90" s="40"/>
      <c r="J90" s="57"/>
      <c r="K90" s="2"/>
      <c r="L90" s="2"/>
      <c r="M90" s="2"/>
      <c r="N90" s="2"/>
    </row>
    <row r="91" spans="1:14" ht="33" customHeight="1">
      <c r="A91" s="194" t="s">
        <v>479</v>
      </c>
      <c r="B91" s="200" t="s">
        <v>327</v>
      </c>
      <c r="C91" s="201" t="s">
        <v>236</v>
      </c>
      <c r="D91" s="201" t="s">
        <v>379</v>
      </c>
      <c r="E91" s="202" t="s">
        <v>102</v>
      </c>
      <c r="F91" s="203">
        <f>'ПР.№ 3 ВЕД. РАСХОДЫ 2023'!G91</f>
        <v>8.5</v>
      </c>
      <c r="G91" s="203">
        <f>'ПР.№ 3 ВЕД. РАСХОДЫ 2023'!H91</f>
        <v>10</v>
      </c>
      <c r="H91" s="203">
        <f>'ПР.№ 3 ВЕД. РАСХОДЫ 2023'!I91</f>
        <v>11</v>
      </c>
      <c r="I91" s="40"/>
      <c r="J91" s="53"/>
      <c r="K91" s="2"/>
      <c r="L91" s="2"/>
      <c r="M91" s="2"/>
      <c r="N91" s="2"/>
    </row>
    <row r="92" spans="1:14" ht="83.25" customHeight="1">
      <c r="A92" s="195" t="s">
        <v>480</v>
      </c>
      <c r="B92" s="196" t="s">
        <v>381</v>
      </c>
      <c r="C92" s="197" t="s">
        <v>236</v>
      </c>
      <c r="D92" s="197" t="s">
        <v>380</v>
      </c>
      <c r="E92" s="198"/>
      <c r="F92" s="199">
        <f>F93</f>
        <v>1</v>
      </c>
      <c r="G92" s="199">
        <f>G93</f>
        <v>8</v>
      </c>
      <c r="H92" s="199">
        <f>H93</f>
        <v>1</v>
      </c>
      <c r="I92" s="40"/>
      <c r="J92" s="57"/>
      <c r="K92" s="2"/>
      <c r="L92" s="2"/>
      <c r="M92" s="2"/>
      <c r="N92" s="2"/>
    </row>
    <row r="93" spans="1:14" ht="27.75" customHeight="1">
      <c r="A93" s="194" t="s">
        <v>481</v>
      </c>
      <c r="B93" s="200" t="s">
        <v>327</v>
      </c>
      <c r="C93" s="201" t="s">
        <v>236</v>
      </c>
      <c r="D93" s="201" t="s">
        <v>380</v>
      </c>
      <c r="E93" s="202" t="s">
        <v>102</v>
      </c>
      <c r="F93" s="203">
        <f>'ПР.№ 3 ВЕД. РАСХОДЫ 2023'!G93</f>
        <v>1</v>
      </c>
      <c r="G93" s="203">
        <f>'ПР.№ 3 ВЕД. РАСХОДЫ 2023'!H93</f>
        <v>8</v>
      </c>
      <c r="H93" s="203">
        <f>'ПР.№ 3 ВЕД. РАСХОДЫ 2023'!I93</f>
        <v>1</v>
      </c>
      <c r="I93" s="40"/>
      <c r="J93" s="53"/>
      <c r="K93" s="2"/>
      <c r="L93" s="2"/>
      <c r="M93" s="2"/>
      <c r="N93" s="2"/>
    </row>
    <row r="94" spans="1:14" ht="96.75" customHeight="1">
      <c r="A94" s="195" t="s">
        <v>482</v>
      </c>
      <c r="B94" s="196" t="s">
        <v>382</v>
      </c>
      <c r="C94" s="197" t="s">
        <v>236</v>
      </c>
      <c r="D94" s="197" t="s">
        <v>383</v>
      </c>
      <c r="E94" s="213"/>
      <c r="F94" s="199">
        <f>F95</f>
        <v>1</v>
      </c>
      <c r="G94" s="199">
        <f>G95</f>
        <v>8</v>
      </c>
      <c r="H94" s="199">
        <f>H95</f>
        <v>1</v>
      </c>
      <c r="I94" s="40"/>
      <c r="J94" s="57"/>
      <c r="K94" s="2"/>
      <c r="L94" s="2"/>
      <c r="M94" s="2"/>
      <c r="N94" s="2"/>
    </row>
    <row r="95" spans="1:14" ht="33" customHeight="1">
      <c r="A95" s="194" t="s">
        <v>483</v>
      </c>
      <c r="B95" s="200" t="s">
        <v>327</v>
      </c>
      <c r="C95" s="201" t="s">
        <v>236</v>
      </c>
      <c r="D95" s="201" t="s">
        <v>383</v>
      </c>
      <c r="E95" s="202" t="s">
        <v>102</v>
      </c>
      <c r="F95" s="203">
        <f>'ПР.№ 3 ВЕД. РАСХОДЫ 2023'!G95</f>
        <v>1</v>
      </c>
      <c r="G95" s="203">
        <f>'ПР.№ 3 ВЕД. РАСХОДЫ 2023'!H95</f>
        <v>8</v>
      </c>
      <c r="H95" s="203">
        <f>'ПР.№ 3 ВЕД. РАСХОДЫ 2023'!I95</f>
        <v>1</v>
      </c>
      <c r="I95" s="40"/>
      <c r="J95" s="57"/>
      <c r="K95" s="2"/>
      <c r="L95" s="2"/>
      <c r="M95" s="2"/>
      <c r="N95" s="2"/>
    </row>
    <row r="96" spans="1:14" ht="167.25" customHeight="1">
      <c r="A96" s="195" t="s">
        <v>484</v>
      </c>
      <c r="B96" s="196" t="s">
        <v>595</v>
      </c>
      <c r="C96" s="197" t="s">
        <v>236</v>
      </c>
      <c r="D96" s="197" t="s">
        <v>384</v>
      </c>
      <c r="E96" s="219"/>
      <c r="F96" s="199">
        <f>F97</f>
        <v>13.4</v>
      </c>
      <c r="G96" s="199">
        <f>G97</f>
        <v>10</v>
      </c>
      <c r="H96" s="199">
        <f>H97</f>
        <v>11</v>
      </c>
      <c r="I96" s="40"/>
      <c r="J96" s="57"/>
      <c r="K96" s="2"/>
      <c r="L96" s="2"/>
      <c r="M96" s="2"/>
      <c r="N96" s="2"/>
    </row>
    <row r="97" spans="1:14" ht="30" customHeight="1">
      <c r="A97" s="194" t="s">
        <v>485</v>
      </c>
      <c r="B97" s="200" t="s">
        <v>327</v>
      </c>
      <c r="C97" s="201" t="s">
        <v>236</v>
      </c>
      <c r="D97" s="201" t="s">
        <v>384</v>
      </c>
      <c r="E97" s="202" t="s">
        <v>102</v>
      </c>
      <c r="F97" s="203">
        <f>'ПР.№ 3 ВЕД. РАСХОДЫ 2023'!G97</f>
        <v>13.4</v>
      </c>
      <c r="G97" s="203">
        <f>'ПР.№ 3 ВЕД. РАСХОДЫ 2023'!H97</f>
        <v>10</v>
      </c>
      <c r="H97" s="203">
        <f>'ПР.№ 3 ВЕД. РАСХОДЫ 2023'!I97</f>
        <v>11</v>
      </c>
      <c r="I97" s="73"/>
      <c r="J97" s="53"/>
      <c r="K97" s="2"/>
      <c r="L97" s="2"/>
      <c r="M97" s="2"/>
      <c r="N97" s="2"/>
    </row>
    <row r="98" spans="1:14" ht="20.25" customHeight="1">
      <c r="A98" s="195" t="s">
        <v>22</v>
      </c>
      <c r="B98" s="227" t="s">
        <v>471</v>
      </c>
      <c r="C98" s="223" t="s">
        <v>303</v>
      </c>
      <c r="D98" s="194"/>
      <c r="E98" s="194"/>
      <c r="F98" s="199">
        <f>F99</f>
        <v>13125.8</v>
      </c>
      <c r="G98" s="199">
        <f>G99</f>
        <v>13754.3</v>
      </c>
      <c r="H98" s="199">
        <f>H99</f>
        <v>14386.72</v>
      </c>
      <c r="I98" s="73"/>
      <c r="J98" s="53"/>
      <c r="K98" s="2"/>
      <c r="L98" s="2"/>
      <c r="M98" s="2"/>
      <c r="N98" s="2"/>
    </row>
    <row r="99" spans="1:14" ht="18.75" customHeight="1">
      <c r="A99" s="195" t="s">
        <v>37</v>
      </c>
      <c r="B99" s="227" t="s">
        <v>54</v>
      </c>
      <c r="C99" s="223" t="s">
        <v>294</v>
      </c>
      <c r="D99" s="195"/>
      <c r="E99" s="195"/>
      <c r="F99" s="199">
        <f>F100+F104+F106+F108+F110+F112</f>
        <v>13125.8</v>
      </c>
      <c r="G99" s="199">
        <f>G100+G104+G106+G108+G110+G112</f>
        <v>13754.3</v>
      </c>
      <c r="H99" s="199">
        <f>H100+H104+H106+H108+H110+H112</f>
        <v>14386.72</v>
      </c>
      <c r="I99" s="73"/>
      <c r="J99" s="57"/>
      <c r="K99" s="2"/>
      <c r="L99" s="2"/>
      <c r="M99" s="2"/>
      <c r="N99" s="2"/>
    </row>
    <row r="100" spans="1:14" ht="42.75" customHeight="1">
      <c r="A100" s="195" t="s">
        <v>45</v>
      </c>
      <c r="B100" s="218" t="s">
        <v>399</v>
      </c>
      <c r="C100" s="197" t="s">
        <v>48</v>
      </c>
      <c r="D100" s="197" t="s">
        <v>400</v>
      </c>
      <c r="E100" s="202"/>
      <c r="F100" s="199">
        <f>F101+F102+F103</f>
        <v>11591.599999999999</v>
      </c>
      <c r="G100" s="199">
        <f>G101+G102+G103</f>
        <v>12154.699999999999</v>
      </c>
      <c r="H100" s="199">
        <f>H101+H102+H103</f>
        <v>12708.72</v>
      </c>
      <c r="I100" s="73"/>
      <c r="J100" s="53"/>
      <c r="K100" s="2"/>
      <c r="L100" s="2"/>
      <c r="M100" s="2"/>
      <c r="N100" s="2"/>
    </row>
    <row r="101" spans="1:14" ht="81" customHeight="1">
      <c r="A101" s="194" t="s">
        <v>99</v>
      </c>
      <c r="B101" s="200" t="s">
        <v>130</v>
      </c>
      <c r="C101" s="201" t="s">
        <v>48</v>
      </c>
      <c r="D101" s="201" t="s">
        <v>400</v>
      </c>
      <c r="E101" s="202" t="s">
        <v>101</v>
      </c>
      <c r="F101" s="203">
        <f>'ПР.№ 3 ВЕД. РАСХОДЫ 2023'!G101</f>
        <v>9402.5</v>
      </c>
      <c r="G101" s="203">
        <f>'ПР.№ 3 ВЕД. РАСХОДЫ 2023'!H101</f>
        <v>9860.4</v>
      </c>
      <c r="H101" s="203">
        <f>'ПР.№ 3 ВЕД. РАСХОДЫ 2023'!I101</f>
        <v>10311.02</v>
      </c>
      <c r="I101" s="73"/>
      <c r="J101" s="53"/>
      <c r="K101" s="2"/>
      <c r="L101" s="2"/>
      <c r="M101" s="2"/>
      <c r="N101" s="2"/>
    </row>
    <row r="102" spans="1:14" ht="28.5" customHeight="1">
      <c r="A102" s="194" t="s">
        <v>225</v>
      </c>
      <c r="B102" s="200" t="s">
        <v>327</v>
      </c>
      <c r="C102" s="201" t="s">
        <v>48</v>
      </c>
      <c r="D102" s="201" t="s">
        <v>400</v>
      </c>
      <c r="E102" s="202" t="s">
        <v>102</v>
      </c>
      <c r="F102" s="203">
        <f>'ПР.№ 3 ВЕД. РАСХОДЫ 2023'!G102</f>
        <v>2159.3</v>
      </c>
      <c r="G102" s="203">
        <f>'ПР.№ 3 ВЕД. РАСХОДЫ 2023'!H102</f>
        <v>2264</v>
      </c>
      <c r="H102" s="203">
        <f>'ПР.№ 3 ВЕД. РАСХОДЫ 2023'!I102</f>
        <v>2367.4</v>
      </c>
      <c r="I102" s="73"/>
      <c r="J102" s="53"/>
      <c r="K102" s="2"/>
      <c r="L102" s="2"/>
      <c r="M102" s="2"/>
      <c r="N102" s="2"/>
    </row>
    <row r="103" spans="1:14" ht="21" customHeight="1">
      <c r="A103" s="194" t="s">
        <v>226</v>
      </c>
      <c r="B103" s="200" t="s">
        <v>105</v>
      </c>
      <c r="C103" s="201" t="s">
        <v>48</v>
      </c>
      <c r="D103" s="201" t="s">
        <v>400</v>
      </c>
      <c r="E103" s="202" t="s">
        <v>103</v>
      </c>
      <c r="F103" s="203">
        <f>'ПР.№ 3 ВЕД. РАСХОДЫ 2023'!G103</f>
        <v>29.8</v>
      </c>
      <c r="G103" s="203">
        <f>'ПР.№ 3 ВЕД. РАСХОДЫ 2023'!H103</f>
        <v>30.3</v>
      </c>
      <c r="H103" s="203">
        <f>'ПР.№ 3 ВЕД. РАСХОДЫ 2023'!I103</f>
        <v>30.3</v>
      </c>
      <c r="I103" s="73"/>
      <c r="J103" s="57"/>
      <c r="K103" s="2"/>
      <c r="L103" s="2"/>
      <c r="M103" s="2"/>
      <c r="N103" s="2"/>
    </row>
    <row r="104" spans="1:14" ht="69" customHeight="1">
      <c r="A104" s="195" t="s">
        <v>157</v>
      </c>
      <c r="B104" s="196" t="s">
        <v>402</v>
      </c>
      <c r="C104" s="197" t="s">
        <v>48</v>
      </c>
      <c r="D104" s="197" t="s">
        <v>398</v>
      </c>
      <c r="E104" s="198"/>
      <c r="F104" s="199">
        <f>F105</f>
        <v>1020</v>
      </c>
      <c r="G104" s="199">
        <f>G105</f>
        <v>1066</v>
      </c>
      <c r="H104" s="199">
        <f>H105</f>
        <v>1118</v>
      </c>
      <c r="I104" s="73"/>
      <c r="J104" s="53"/>
      <c r="K104" s="2"/>
      <c r="L104" s="2"/>
      <c r="M104" s="2"/>
      <c r="N104" s="2"/>
    </row>
    <row r="105" spans="1:14" ht="25.5">
      <c r="A105" s="194" t="s">
        <v>158</v>
      </c>
      <c r="B105" s="200" t="s">
        <v>327</v>
      </c>
      <c r="C105" s="201" t="s">
        <v>48</v>
      </c>
      <c r="D105" s="201" t="s">
        <v>398</v>
      </c>
      <c r="E105" s="202" t="s">
        <v>102</v>
      </c>
      <c r="F105" s="203">
        <f>'ПР.№ 3 ВЕД. РАСХОДЫ 2023'!G105</f>
        <v>1020</v>
      </c>
      <c r="G105" s="203">
        <f>'ПР.№ 3 ВЕД. РАСХОДЫ 2023'!H105</f>
        <v>1066</v>
      </c>
      <c r="H105" s="203">
        <f>'ПР.№ 3 ВЕД. РАСХОДЫ 2023'!I105</f>
        <v>1118</v>
      </c>
      <c r="I105" s="73"/>
      <c r="J105" s="57"/>
      <c r="K105" s="2"/>
      <c r="L105" s="2"/>
      <c r="M105" s="2"/>
      <c r="N105" s="2"/>
    </row>
    <row r="106" spans="1:14" ht="112.5" customHeight="1">
      <c r="A106" s="195" t="s">
        <v>159</v>
      </c>
      <c r="B106" s="196" t="s">
        <v>594</v>
      </c>
      <c r="C106" s="197" t="s">
        <v>48</v>
      </c>
      <c r="D106" s="197" t="s">
        <v>404</v>
      </c>
      <c r="E106" s="198"/>
      <c r="F106" s="199">
        <f>F107</f>
        <v>94</v>
      </c>
      <c r="G106" s="199">
        <f>G107</f>
        <v>98.6</v>
      </c>
      <c r="H106" s="199">
        <f>H107</f>
        <v>103</v>
      </c>
      <c r="I106" s="73"/>
      <c r="J106" s="57"/>
      <c r="K106" s="2"/>
      <c r="L106" s="2"/>
      <c r="M106" s="2"/>
      <c r="N106" s="2"/>
    </row>
    <row r="107" spans="1:14" ht="30" customHeight="1">
      <c r="A107" s="194" t="s">
        <v>160</v>
      </c>
      <c r="B107" s="200" t="s">
        <v>327</v>
      </c>
      <c r="C107" s="201" t="s">
        <v>48</v>
      </c>
      <c r="D107" s="201" t="s">
        <v>404</v>
      </c>
      <c r="E107" s="202" t="s">
        <v>102</v>
      </c>
      <c r="F107" s="203">
        <f>'ПР.№ 3 ВЕД. РАСХОДЫ 2023'!G107</f>
        <v>94</v>
      </c>
      <c r="G107" s="203">
        <f>'ПР.№ 3 ВЕД. РАСХОДЫ 2023'!H107</f>
        <v>98.6</v>
      </c>
      <c r="H107" s="203">
        <f>'ПР.№ 3 ВЕД. РАСХОДЫ 2023'!I107</f>
        <v>103</v>
      </c>
      <c r="I107" s="73"/>
      <c r="J107" s="57"/>
      <c r="K107" s="2"/>
      <c r="L107" s="2"/>
      <c r="M107" s="2"/>
      <c r="N107" s="2"/>
    </row>
    <row r="108" spans="1:14" ht="92.25" customHeight="1">
      <c r="A108" s="195" t="s">
        <v>214</v>
      </c>
      <c r="B108" s="196" t="s">
        <v>590</v>
      </c>
      <c r="C108" s="197" t="s">
        <v>48</v>
      </c>
      <c r="D108" s="197" t="s">
        <v>406</v>
      </c>
      <c r="E108" s="198"/>
      <c r="F108" s="199">
        <f>F109</f>
        <v>160</v>
      </c>
      <c r="G108" s="199">
        <f>G109</f>
        <v>168</v>
      </c>
      <c r="H108" s="199">
        <f>H109</f>
        <v>175</v>
      </c>
      <c r="I108" s="73"/>
      <c r="J108" s="53"/>
      <c r="K108" s="2"/>
      <c r="L108" s="2"/>
      <c r="M108" s="2"/>
      <c r="N108" s="2"/>
    </row>
    <row r="109" spans="1:14" ht="30" customHeight="1">
      <c r="A109" s="194" t="s">
        <v>227</v>
      </c>
      <c r="B109" s="200" t="s">
        <v>267</v>
      </c>
      <c r="C109" s="201" t="s">
        <v>48</v>
      </c>
      <c r="D109" s="201" t="s">
        <v>406</v>
      </c>
      <c r="E109" s="202" t="s">
        <v>102</v>
      </c>
      <c r="F109" s="203">
        <f>'ПР.№ 3 ВЕД. РАСХОДЫ 2023'!G109</f>
        <v>160</v>
      </c>
      <c r="G109" s="203">
        <f>'ПР.№ 3 ВЕД. РАСХОДЫ 2023'!H109</f>
        <v>168</v>
      </c>
      <c r="H109" s="203">
        <f>'ПР.№ 3 ВЕД. РАСХОДЫ 2023'!I109</f>
        <v>175</v>
      </c>
      <c r="I109" s="73"/>
      <c r="J109" s="57"/>
      <c r="K109" s="2"/>
      <c r="L109" s="2"/>
      <c r="M109" s="2"/>
      <c r="N109" s="2"/>
    </row>
    <row r="110" spans="1:14" ht="110.25" customHeight="1">
      <c r="A110" s="231" t="s">
        <v>228</v>
      </c>
      <c r="B110" s="196" t="s">
        <v>591</v>
      </c>
      <c r="C110" s="197" t="s">
        <v>48</v>
      </c>
      <c r="D110" s="197" t="s">
        <v>440</v>
      </c>
      <c r="E110" s="202"/>
      <c r="F110" s="199">
        <f>F111</f>
        <v>250</v>
      </c>
      <c r="G110" s="199">
        <f>G111</f>
        <v>262</v>
      </c>
      <c r="H110" s="199">
        <f>H111</f>
        <v>274</v>
      </c>
      <c r="I110" s="73"/>
      <c r="J110" s="57"/>
      <c r="K110" s="2"/>
      <c r="L110" s="2"/>
      <c r="M110" s="2"/>
      <c r="N110" s="2"/>
    </row>
    <row r="111" spans="1:14" ht="29.25" customHeight="1">
      <c r="A111" s="194" t="s">
        <v>229</v>
      </c>
      <c r="B111" s="200" t="s">
        <v>267</v>
      </c>
      <c r="C111" s="201" t="s">
        <v>48</v>
      </c>
      <c r="D111" s="201" t="s">
        <v>440</v>
      </c>
      <c r="E111" s="202" t="s">
        <v>102</v>
      </c>
      <c r="F111" s="203">
        <f>'ПР.№ 3 ВЕД. РАСХОДЫ 2023'!G111</f>
        <v>250</v>
      </c>
      <c r="G111" s="203">
        <f>'ПР.№ 3 ВЕД. РАСХОДЫ 2023'!H111</f>
        <v>262</v>
      </c>
      <c r="H111" s="203">
        <f>'ПР.№ 3 ВЕД. РАСХОДЫ 2023'!I111</f>
        <v>274</v>
      </c>
      <c r="I111" s="73"/>
      <c r="J111" s="57"/>
      <c r="K111" s="2"/>
      <c r="L111" s="2"/>
      <c r="M111" s="2"/>
      <c r="N111" s="2"/>
    </row>
    <row r="112" spans="1:14" ht="190.5" customHeight="1">
      <c r="A112" s="230" t="s">
        <v>442</v>
      </c>
      <c r="B112" s="196" t="s">
        <v>592</v>
      </c>
      <c r="C112" s="197" t="s">
        <v>48</v>
      </c>
      <c r="D112" s="197" t="s">
        <v>441</v>
      </c>
      <c r="E112" s="198"/>
      <c r="F112" s="199">
        <f>F113</f>
        <v>10.2</v>
      </c>
      <c r="G112" s="199">
        <f>G113</f>
        <v>5</v>
      </c>
      <c r="H112" s="199">
        <f>H113</f>
        <v>8</v>
      </c>
      <c r="I112" s="73"/>
      <c r="J112" s="53"/>
      <c r="K112" s="2"/>
      <c r="L112" s="2"/>
      <c r="M112" s="2"/>
      <c r="N112" s="2"/>
    </row>
    <row r="113" spans="1:14" ht="33" customHeight="1">
      <c r="A113" s="194" t="s">
        <v>443</v>
      </c>
      <c r="B113" s="200" t="s">
        <v>109</v>
      </c>
      <c r="C113" s="201" t="s">
        <v>48</v>
      </c>
      <c r="D113" s="201" t="s">
        <v>441</v>
      </c>
      <c r="E113" s="202" t="s">
        <v>102</v>
      </c>
      <c r="F113" s="220">
        <f>'ПР.№ 3 ВЕД. РАСХОДЫ 2023'!G113</f>
        <v>10.2</v>
      </c>
      <c r="G113" s="220">
        <f>'ПР.№ 3 ВЕД. РАСХОДЫ 2023'!H113</f>
        <v>5</v>
      </c>
      <c r="H113" s="220">
        <f>'ПР.№ 3 ВЕД. РАСХОДЫ 2023'!I113</f>
        <v>8</v>
      </c>
      <c r="I113" s="73"/>
      <c r="J113" s="53"/>
      <c r="K113" s="2"/>
      <c r="L113" s="2"/>
      <c r="M113" s="2"/>
      <c r="N113" s="2"/>
    </row>
    <row r="114" spans="1:14" ht="21" customHeight="1">
      <c r="A114" s="195" t="s">
        <v>0</v>
      </c>
      <c r="B114" s="227" t="s">
        <v>24</v>
      </c>
      <c r="C114" s="223">
        <v>10</v>
      </c>
      <c r="D114" s="194"/>
      <c r="E114" s="194"/>
      <c r="F114" s="199">
        <f>F115+F121+F118</f>
        <v>5527.5</v>
      </c>
      <c r="G114" s="199">
        <f>G115+G121+G118</f>
        <v>5796.7</v>
      </c>
      <c r="H114" s="199">
        <f>H115+H121+H118</f>
        <v>6061.6</v>
      </c>
      <c r="I114" s="73"/>
      <c r="J114" s="53"/>
      <c r="K114" s="2"/>
      <c r="L114" s="2"/>
      <c r="M114" s="2"/>
      <c r="N114" s="2"/>
    </row>
    <row r="115" spans="1:14" ht="21.75" customHeight="1">
      <c r="A115" s="195" t="s">
        <v>1</v>
      </c>
      <c r="B115" s="227" t="s">
        <v>283</v>
      </c>
      <c r="C115" s="223" t="s">
        <v>294</v>
      </c>
      <c r="D115" s="195"/>
      <c r="E115" s="195"/>
      <c r="F115" s="199">
        <f aca="true" t="shared" si="7" ref="F115:H116">F116</f>
        <v>354.5</v>
      </c>
      <c r="G115" s="199">
        <f t="shared" si="7"/>
        <v>371.8</v>
      </c>
      <c r="H115" s="199">
        <f t="shared" si="7"/>
        <v>388.8</v>
      </c>
      <c r="I115" s="73"/>
      <c r="J115" s="57"/>
      <c r="K115" s="2"/>
      <c r="L115" s="2"/>
      <c r="M115" s="2"/>
      <c r="N115" s="2"/>
    </row>
    <row r="116" spans="1:14" ht="47.25" customHeight="1">
      <c r="A116" s="195" t="s">
        <v>91</v>
      </c>
      <c r="B116" s="196" t="s">
        <v>415</v>
      </c>
      <c r="C116" s="197" t="s">
        <v>282</v>
      </c>
      <c r="D116" s="197" t="s">
        <v>316</v>
      </c>
      <c r="E116" s="198"/>
      <c r="F116" s="199">
        <f t="shared" si="7"/>
        <v>354.5</v>
      </c>
      <c r="G116" s="199">
        <f t="shared" si="7"/>
        <v>371.8</v>
      </c>
      <c r="H116" s="199">
        <f t="shared" si="7"/>
        <v>388.8</v>
      </c>
      <c r="I116" s="73"/>
      <c r="J116" s="53"/>
      <c r="K116" s="2"/>
      <c r="L116" s="2"/>
      <c r="M116" s="2"/>
      <c r="N116" s="2"/>
    </row>
    <row r="117" spans="1:14" ht="29.25" customHeight="1">
      <c r="A117" s="194" t="s">
        <v>279</v>
      </c>
      <c r="B117" s="200" t="s">
        <v>416</v>
      </c>
      <c r="C117" s="201" t="s">
        <v>282</v>
      </c>
      <c r="D117" s="201" t="s">
        <v>316</v>
      </c>
      <c r="E117" s="202" t="s">
        <v>104</v>
      </c>
      <c r="F117" s="203">
        <f>'ПР.№ 3 ВЕД. РАСХОДЫ 2023'!G117</f>
        <v>354.5</v>
      </c>
      <c r="G117" s="203">
        <f>'ПР.№ 3 ВЕД. РАСХОДЫ 2023'!H117</f>
        <v>371.8</v>
      </c>
      <c r="H117" s="203">
        <f>'ПР.№ 3 ВЕД. РАСХОДЫ 2023'!I117</f>
        <v>388.8</v>
      </c>
      <c r="I117" s="73"/>
      <c r="J117" s="44"/>
      <c r="K117" s="2"/>
      <c r="L117" s="2"/>
      <c r="M117" s="2"/>
      <c r="N117" s="2"/>
    </row>
    <row r="118" spans="1:14" ht="27" customHeight="1">
      <c r="A118" s="195" t="s">
        <v>2</v>
      </c>
      <c r="B118" s="196" t="s">
        <v>73</v>
      </c>
      <c r="C118" s="197" t="s">
        <v>296</v>
      </c>
      <c r="D118" s="197"/>
      <c r="E118" s="198"/>
      <c r="F118" s="199">
        <f aca="true" t="shared" si="8" ref="F118:H119">F119</f>
        <v>2740.2</v>
      </c>
      <c r="G118" s="199">
        <f t="shared" si="8"/>
        <v>2873.7</v>
      </c>
      <c r="H118" s="199">
        <f t="shared" si="8"/>
        <v>3005</v>
      </c>
      <c r="I118" s="73"/>
      <c r="J118" s="44"/>
      <c r="K118" s="2"/>
      <c r="L118" s="2"/>
      <c r="M118" s="2"/>
      <c r="N118" s="2"/>
    </row>
    <row r="119" spans="1:14" ht="42.75" customHeight="1">
      <c r="A119" s="195" t="s">
        <v>312</v>
      </c>
      <c r="B119" s="196" t="s">
        <v>417</v>
      </c>
      <c r="C119" s="197" t="s">
        <v>74</v>
      </c>
      <c r="D119" s="235" t="s">
        <v>315</v>
      </c>
      <c r="E119" s="198"/>
      <c r="F119" s="199">
        <f t="shared" si="8"/>
        <v>2740.2</v>
      </c>
      <c r="G119" s="199">
        <f t="shared" si="8"/>
        <v>2873.7</v>
      </c>
      <c r="H119" s="199">
        <f t="shared" si="8"/>
        <v>3005</v>
      </c>
      <c r="I119" s="73"/>
      <c r="J119" s="44"/>
      <c r="K119" s="2"/>
      <c r="L119" s="2"/>
      <c r="M119" s="2"/>
      <c r="N119" s="2"/>
    </row>
    <row r="120" spans="1:14" ht="27.75" customHeight="1">
      <c r="A120" s="194" t="s">
        <v>313</v>
      </c>
      <c r="B120" s="200" t="s">
        <v>416</v>
      </c>
      <c r="C120" s="201" t="s">
        <v>74</v>
      </c>
      <c r="D120" s="201" t="s">
        <v>315</v>
      </c>
      <c r="E120" s="202" t="s">
        <v>104</v>
      </c>
      <c r="F120" s="203">
        <f>'ПР.№ 3 ВЕД. РАСХОДЫ 2023'!G120</f>
        <v>2740.2</v>
      </c>
      <c r="G120" s="203">
        <f>'ПР.№ 3 ВЕД. РАСХОДЫ 2023'!H120</f>
        <v>2873.7</v>
      </c>
      <c r="H120" s="203">
        <f>'ПР.№ 3 ВЕД. РАСХОДЫ 2023'!I120</f>
        <v>3005</v>
      </c>
      <c r="I120" s="73"/>
      <c r="J120" s="44"/>
      <c r="K120" s="2"/>
      <c r="L120" s="2"/>
      <c r="M120" s="2"/>
      <c r="N120" s="2"/>
    </row>
    <row r="121" spans="1:14" ht="20.25" customHeight="1">
      <c r="A121" s="195" t="s">
        <v>455</v>
      </c>
      <c r="B121" s="227" t="s">
        <v>8</v>
      </c>
      <c r="C121" s="223" t="s">
        <v>297</v>
      </c>
      <c r="D121" s="194"/>
      <c r="E121" s="194"/>
      <c r="F121" s="199">
        <f>F122+F124</f>
        <v>2432.8</v>
      </c>
      <c r="G121" s="199">
        <f>G122+G124</f>
        <v>2551.2</v>
      </c>
      <c r="H121" s="199">
        <f>H122+H124</f>
        <v>2667.8</v>
      </c>
      <c r="I121" s="73"/>
      <c r="J121" s="57"/>
      <c r="K121" s="2"/>
      <c r="L121" s="2"/>
      <c r="M121" s="2"/>
      <c r="N121" s="2"/>
    </row>
    <row r="122" spans="1:14" ht="72.75" customHeight="1">
      <c r="A122" s="195" t="s">
        <v>456</v>
      </c>
      <c r="B122" s="196" t="s">
        <v>122</v>
      </c>
      <c r="C122" s="197" t="s">
        <v>55</v>
      </c>
      <c r="D122" s="197" t="s">
        <v>420</v>
      </c>
      <c r="E122" s="207"/>
      <c r="F122" s="199">
        <f>F123</f>
        <v>1682.9</v>
      </c>
      <c r="G122" s="199">
        <f>G123</f>
        <v>1764.8</v>
      </c>
      <c r="H122" s="199">
        <f>H123</f>
        <v>1845.5</v>
      </c>
      <c r="I122" s="73"/>
      <c r="J122" s="53"/>
      <c r="K122" s="2"/>
      <c r="L122" s="2"/>
      <c r="M122" s="2"/>
      <c r="N122" s="2"/>
    </row>
    <row r="123" spans="1:14" ht="32.25" customHeight="1">
      <c r="A123" s="194" t="s">
        <v>457</v>
      </c>
      <c r="B123" s="200" t="s">
        <v>150</v>
      </c>
      <c r="C123" s="201" t="s">
        <v>55</v>
      </c>
      <c r="D123" s="201" t="s">
        <v>420</v>
      </c>
      <c r="E123" s="202" t="s">
        <v>104</v>
      </c>
      <c r="F123" s="203">
        <f>'ПР.№ 3 ВЕД. РАСХОДЫ 2023'!G123</f>
        <v>1682.9</v>
      </c>
      <c r="G123" s="203">
        <f>'ПР.№ 3 ВЕД. РАСХОДЫ 2023'!H123</f>
        <v>1764.8</v>
      </c>
      <c r="H123" s="203">
        <f>'ПР.№ 3 ВЕД. РАСХОДЫ 2023'!I123</f>
        <v>1845.5</v>
      </c>
      <c r="I123" s="73"/>
      <c r="J123" s="57"/>
      <c r="K123" s="2"/>
      <c r="L123" s="2"/>
      <c r="M123" s="2"/>
      <c r="N123" s="2"/>
    </row>
    <row r="124" spans="1:14" ht="74.25" customHeight="1">
      <c r="A124" s="195" t="s">
        <v>458</v>
      </c>
      <c r="B124" s="196" t="s">
        <v>123</v>
      </c>
      <c r="C124" s="197" t="s">
        <v>55</v>
      </c>
      <c r="D124" s="197" t="s">
        <v>421</v>
      </c>
      <c r="E124" s="221"/>
      <c r="F124" s="222">
        <f>F125</f>
        <v>749.9</v>
      </c>
      <c r="G124" s="222">
        <f>G125</f>
        <v>786.4</v>
      </c>
      <c r="H124" s="222">
        <f>H125</f>
        <v>822.3</v>
      </c>
      <c r="I124" s="73"/>
      <c r="J124" s="53"/>
      <c r="K124" s="2"/>
      <c r="L124" s="2"/>
      <c r="M124" s="2"/>
      <c r="N124" s="2"/>
    </row>
    <row r="125" spans="1:14" ht="27" customHeight="1">
      <c r="A125" s="194" t="s">
        <v>459</v>
      </c>
      <c r="B125" s="200" t="s">
        <v>150</v>
      </c>
      <c r="C125" s="201" t="s">
        <v>55</v>
      </c>
      <c r="D125" s="201" t="s">
        <v>421</v>
      </c>
      <c r="E125" s="202" t="s">
        <v>104</v>
      </c>
      <c r="F125" s="203">
        <f>'ПР.№ 3 ВЕД. РАСХОДЫ 2023'!G125</f>
        <v>749.9</v>
      </c>
      <c r="G125" s="203">
        <f>'ПР.№ 3 ВЕД. РАСХОДЫ 2023'!H125</f>
        <v>786.4</v>
      </c>
      <c r="H125" s="203">
        <f>'ПР.№ 3 ВЕД. РАСХОДЫ 2023'!I125</f>
        <v>822.3</v>
      </c>
      <c r="I125" s="73"/>
      <c r="J125" s="53"/>
      <c r="K125" s="2"/>
      <c r="L125" s="2"/>
      <c r="M125" s="2"/>
      <c r="N125" s="2"/>
    </row>
    <row r="126" spans="1:14" ht="21.75" customHeight="1">
      <c r="A126" s="195" t="s">
        <v>92</v>
      </c>
      <c r="B126" s="227" t="s">
        <v>124</v>
      </c>
      <c r="C126" s="223">
        <v>11</v>
      </c>
      <c r="D126" s="194"/>
      <c r="E126" s="194"/>
      <c r="F126" s="199">
        <f>F127</f>
        <v>120</v>
      </c>
      <c r="G126" s="199">
        <f aca="true" t="shared" si="9" ref="G126:H128">G127</f>
        <v>126</v>
      </c>
      <c r="H126" s="199">
        <f t="shared" si="9"/>
        <v>132</v>
      </c>
      <c r="I126" s="73"/>
      <c r="J126" s="53"/>
      <c r="K126" s="2"/>
      <c r="L126" s="2"/>
      <c r="M126" s="2"/>
      <c r="N126" s="2"/>
    </row>
    <row r="127" spans="1:14" ht="23.25" customHeight="1">
      <c r="A127" s="223" t="s">
        <v>196</v>
      </c>
      <c r="B127" s="227" t="s">
        <v>68</v>
      </c>
      <c r="C127" s="223" t="s">
        <v>294</v>
      </c>
      <c r="D127" s="195"/>
      <c r="E127" s="195"/>
      <c r="F127" s="199">
        <f>F128</f>
        <v>120</v>
      </c>
      <c r="G127" s="199">
        <f t="shared" si="9"/>
        <v>126</v>
      </c>
      <c r="H127" s="199">
        <f t="shared" si="9"/>
        <v>132</v>
      </c>
      <c r="I127" s="73"/>
      <c r="J127" s="57"/>
      <c r="K127" s="2"/>
      <c r="L127" s="2"/>
      <c r="M127" s="2"/>
      <c r="N127" s="2"/>
    </row>
    <row r="128" spans="1:14" ht="144" customHeight="1">
      <c r="A128" s="223" t="s">
        <v>292</v>
      </c>
      <c r="B128" s="196" t="s">
        <v>593</v>
      </c>
      <c r="C128" s="197" t="s">
        <v>69</v>
      </c>
      <c r="D128" s="163" t="s">
        <v>449</v>
      </c>
      <c r="E128" s="198"/>
      <c r="F128" s="199">
        <f>F129</f>
        <v>120</v>
      </c>
      <c r="G128" s="199">
        <f t="shared" si="9"/>
        <v>126</v>
      </c>
      <c r="H128" s="199">
        <f t="shared" si="9"/>
        <v>132</v>
      </c>
      <c r="I128" s="73"/>
      <c r="J128" s="53"/>
      <c r="K128" s="2"/>
      <c r="L128" s="2"/>
      <c r="M128" s="2"/>
      <c r="N128" s="2"/>
    </row>
    <row r="129" spans="1:14" ht="36" customHeight="1">
      <c r="A129" s="194" t="s">
        <v>93</v>
      </c>
      <c r="B129" s="200" t="s">
        <v>267</v>
      </c>
      <c r="C129" s="201" t="s">
        <v>69</v>
      </c>
      <c r="D129" s="161" t="s">
        <v>449</v>
      </c>
      <c r="E129" s="202" t="s">
        <v>102</v>
      </c>
      <c r="F129" s="220">
        <f>'ПР.№ 3 ВЕД. РАСХОДЫ 2023'!G129</f>
        <v>120</v>
      </c>
      <c r="G129" s="220">
        <f>'ПР.№ 3 ВЕД. РАСХОДЫ 2023'!H129</f>
        <v>126</v>
      </c>
      <c r="H129" s="220">
        <f>'ПР.№ 3 ВЕД. РАСХОДЫ 2023'!I129</f>
        <v>132</v>
      </c>
      <c r="I129" s="73"/>
      <c r="J129" s="53"/>
      <c r="K129" s="2"/>
      <c r="L129" s="2"/>
      <c r="M129" s="2"/>
      <c r="N129" s="2"/>
    </row>
    <row r="130" spans="1:14" ht="22.5" customHeight="1">
      <c r="A130" s="195" t="s">
        <v>172</v>
      </c>
      <c r="B130" s="227" t="s">
        <v>166</v>
      </c>
      <c r="C130" s="223" t="s">
        <v>304</v>
      </c>
      <c r="D130" s="194"/>
      <c r="E130" s="194"/>
      <c r="F130" s="199">
        <f>F131</f>
        <v>714.9</v>
      </c>
      <c r="G130" s="199">
        <f aca="true" t="shared" si="10" ref="G130:H132">G131</f>
        <v>749.7</v>
      </c>
      <c r="H130" s="199">
        <f t="shared" si="10"/>
        <v>783.9</v>
      </c>
      <c r="I130" s="73"/>
      <c r="J130" s="53"/>
      <c r="K130" s="2"/>
      <c r="L130" s="2"/>
      <c r="M130" s="2"/>
      <c r="N130" s="2"/>
    </row>
    <row r="131" spans="1:14" ht="16.5" customHeight="1">
      <c r="A131" s="229" t="s">
        <v>197</v>
      </c>
      <c r="B131" s="227" t="s">
        <v>168</v>
      </c>
      <c r="C131" s="223" t="s">
        <v>295</v>
      </c>
      <c r="D131" s="195"/>
      <c r="E131" s="195"/>
      <c r="F131" s="199">
        <f>F132</f>
        <v>714.9</v>
      </c>
      <c r="G131" s="199">
        <f t="shared" si="10"/>
        <v>749.7</v>
      </c>
      <c r="H131" s="199">
        <f t="shared" si="10"/>
        <v>783.9</v>
      </c>
      <c r="I131" s="73"/>
      <c r="J131" s="57"/>
      <c r="K131" s="2"/>
      <c r="L131" s="2"/>
      <c r="M131" s="2"/>
      <c r="N131" s="2"/>
    </row>
    <row r="132" spans="1:14" ht="81" customHeight="1">
      <c r="A132" s="230" t="s">
        <v>291</v>
      </c>
      <c r="B132" s="225" t="s">
        <v>414</v>
      </c>
      <c r="C132" s="197" t="s">
        <v>165</v>
      </c>
      <c r="D132" s="197" t="s">
        <v>413</v>
      </c>
      <c r="E132" s="202"/>
      <c r="F132" s="199">
        <f>F133</f>
        <v>714.9</v>
      </c>
      <c r="G132" s="199">
        <f t="shared" si="10"/>
        <v>749.7</v>
      </c>
      <c r="H132" s="199">
        <f t="shared" si="10"/>
        <v>783.9</v>
      </c>
      <c r="I132" s="73"/>
      <c r="J132" s="44"/>
      <c r="K132" s="2"/>
      <c r="L132" s="2"/>
      <c r="M132" s="2"/>
      <c r="N132" s="2"/>
    </row>
    <row r="133" spans="1:14" ht="33.75" customHeight="1">
      <c r="A133" s="194" t="s">
        <v>173</v>
      </c>
      <c r="B133" s="200" t="s">
        <v>267</v>
      </c>
      <c r="C133" s="201" t="s">
        <v>165</v>
      </c>
      <c r="D133" s="201" t="s">
        <v>413</v>
      </c>
      <c r="E133" s="202" t="s">
        <v>102</v>
      </c>
      <c r="F133" s="203">
        <f>'ПР.№ 3 ВЕД. РАСХОДЫ 2023'!G133</f>
        <v>714.9</v>
      </c>
      <c r="G133" s="203">
        <f>'ПР.№ 3 ВЕД. РАСХОДЫ 2023'!H133</f>
        <v>749.7</v>
      </c>
      <c r="H133" s="203">
        <f>'ПР.№ 3 ВЕД. РАСХОДЫ 2023'!I133</f>
        <v>783.9</v>
      </c>
      <c r="I133" s="73"/>
      <c r="J133" s="2"/>
      <c r="K133" s="2"/>
      <c r="L133" s="2"/>
      <c r="M133" s="2"/>
      <c r="N133" s="2"/>
    </row>
    <row r="134" spans="1:14" ht="12.75">
      <c r="A134" s="194"/>
      <c r="B134" s="192" t="s">
        <v>614</v>
      </c>
      <c r="C134" s="201"/>
      <c r="D134" s="201"/>
      <c r="E134" s="202"/>
      <c r="F134" s="327">
        <f>'ПР.№ 3 ВЕД. РАСХОДЫ 2023'!G134</f>
        <v>0</v>
      </c>
      <c r="G134" s="327">
        <f>'ПР.№ 3 ВЕД. РАСХОДЫ 2023'!H134</f>
        <v>9460.4</v>
      </c>
      <c r="H134" s="327">
        <f>'ПР.№ 3 ВЕД. РАСХОДЫ 2023'!I134</f>
        <v>2428.4</v>
      </c>
      <c r="I134" s="73"/>
      <c r="J134" s="2"/>
      <c r="K134" s="2"/>
      <c r="L134" s="2"/>
      <c r="M134" s="2"/>
      <c r="N134" s="2"/>
    </row>
    <row r="135" spans="1:10" ht="12.75">
      <c r="A135" s="211"/>
      <c r="B135" s="211" t="s">
        <v>615</v>
      </c>
      <c r="C135" s="227"/>
      <c r="D135" s="195"/>
      <c r="E135" s="195"/>
      <c r="F135" s="228">
        <f>F130+F126+F114+F98+F83+F79+F61+F54+F50+F17</f>
        <v>41230.5</v>
      </c>
      <c r="G135" s="228">
        <f>G130+G126+G114+G98+G83+G79+G61+G54+G50+G17+G134</f>
        <v>55437.299999999996</v>
      </c>
      <c r="H135" s="228">
        <f>H130+H126+H114+H98+H83+H79+H61+H54+H50+H17+H134</f>
        <v>50304.420000000006</v>
      </c>
      <c r="I135" s="73"/>
      <c r="J135" s="2"/>
    </row>
    <row r="136" spans="2:10" ht="20.25" customHeight="1">
      <c r="B136" s="45"/>
      <c r="F136" s="75"/>
      <c r="I136" s="4"/>
      <c r="J136" s="74"/>
    </row>
    <row r="137" spans="9:10" ht="24" customHeight="1">
      <c r="I137" s="4"/>
      <c r="J137" s="2"/>
    </row>
    <row r="138" ht="17.25" customHeight="1">
      <c r="F138">
        <v>57170.7</v>
      </c>
    </row>
    <row r="139" ht="21" customHeight="1"/>
    <row r="140" ht="18.75" customHeight="1"/>
    <row r="141" ht="18.75" customHeight="1"/>
    <row r="142" ht="18.75" customHeight="1"/>
    <row r="143" ht="16.5" customHeight="1"/>
    <row r="144" ht="17.25" customHeight="1"/>
    <row r="145" ht="15.75" customHeight="1"/>
  </sheetData>
  <sheetProtection/>
  <mergeCells count="17">
    <mergeCell ref="A10:H10"/>
    <mergeCell ref="A11:H11"/>
    <mergeCell ref="A12:H12"/>
    <mergeCell ref="F14:H14"/>
    <mergeCell ref="F15:H15"/>
    <mergeCell ref="A15:A16"/>
    <mergeCell ref="B15:B16"/>
    <mergeCell ref="C15:C16"/>
    <mergeCell ref="D15:D16"/>
    <mergeCell ref="E15:E16"/>
    <mergeCell ref="E1:H1"/>
    <mergeCell ref="E2:H2"/>
    <mergeCell ref="E3:H3"/>
    <mergeCell ref="E4:H4"/>
    <mergeCell ref="E5:H5"/>
    <mergeCell ref="A9:H9"/>
    <mergeCell ref="A8:H8"/>
  </mergeCells>
  <printOptions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zoomScalePageLayoutView="0" workbookViewId="0" topLeftCell="A12">
      <selection activeCell="K15" sqref="K15"/>
    </sheetView>
  </sheetViews>
  <sheetFormatPr defaultColWidth="9.140625" defaultRowHeight="12.75"/>
  <cols>
    <col min="1" max="1" width="10.8515625" style="0" customWidth="1"/>
    <col min="2" max="2" width="44.421875" style="0" customWidth="1"/>
    <col min="3" max="3" width="6.421875" style="0" customWidth="1"/>
    <col min="4" max="4" width="6.00390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5.75" customHeight="1">
      <c r="A1" s="8"/>
      <c r="B1" s="109"/>
      <c r="C1" s="8"/>
      <c r="D1" s="8"/>
      <c r="E1" s="330" t="s">
        <v>540</v>
      </c>
      <c r="F1" s="330"/>
      <c r="G1" s="330"/>
      <c r="H1" s="330"/>
      <c r="I1" s="330"/>
      <c r="J1" s="51"/>
      <c r="K1" s="56"/>
      <c r="L1" s="66"/>
      <c r="M1" s="69"/>
      <c r="N1" s="67"/>
      <c r="O1" s="68"/>
      <c r="P1" s="56"/>
      <c r="Q1" s="56"/>
      <c r="R1" s="56"/>
      <c r="S1" s="56"/>
      <c r="T1" s="56"/>
      <c r="U1" s="56"/>
    </row>
    <row r="2" spans="1:21" ht="15" customHeight="1">
      <c r="A2" s="8"/>
      <c r="B2" s="8"/>
      <c r="C2" s="8"/>
      <c r="D2" s="8"/>
      <c r="E2" s="331" t="s">
        <v>270</v>
      </c>
      <c r="F2" s="331"/>
      <c r="G2" s="331"/>
      <c r="H2" s="331"/>
      <c r="I2" s="331"/>
      <c r="L2" s="8"/>
      <c r="M2" s="65"/>
      <c r="N2" s="67"/>
      <c r="O2" s="67"/>
      <c r="P2" s="56"/>
      <c r="Q2" s="56"/>
      <c r="R2" s="56"/>
      <c r="S2" s="56"/>
      <c r="T2" s="56"/>
      <c r="U2" s="56"/>
    </row>
    <row r="3" spans="1:21" ht="12.75">
      <c r="A3" s="8"/>
      <c r="B3" s="8"/>
      <c r="C3" s="8"/>
      <c r="D3" s="8"/>
      <c r="E3" s="331" t="s">
        <v>234</v>
      </c>
      <c r="F3" s="331"/>
      <c r="G3" s="331"/>
      <c r="H3" s="331"/>
      <c r="I3" s="331"/>
      <c r="L3" s="8"/>
      <c r="M3" s="66"/>
      <c r="N3" s="72"/>
      <c r="O3" s="72"/>
      <c r="P3" s="56"/>
      <c r="Q3" s="56"/>
      <c r="R3" s="56"/>
      <c r="S3" s="56"/>
      <c r="T3" s="56"/>
      <c r="U3" s="56"/>
    </row>
    <row r="4" spans="1:21" ht="16.5" customHeight="1">
      <c r="A4" s="8"/>
      <c r="B4" s="8"/>
      <c r="C4" s="8"/>
      <c r="D4" s="8"/>
      <c r="E4" s="331" t="s">
        <v>211</v>
      </c>
      <c r="F4" s="331"/>
      <c r="G4" s="331"/>
      <c r="H4" s="331"/>
      <c r="I4" s="331"/>
      <c r="J4" s="86"/>
      <c r="K4" s="65"/>
      <c r="L4" s="65"/>
      <c r="M4" s="65"/>
      <c r="N4" s="56"/>
      <c r="O4" s="56"/>
      <c r="P4" s="56"/>
      <c r="Q4" s="56"/>
      <c r="R4" s="56"/>
      <c r="S4" s="56"/>
      <c r="T4" s="56"/>
      <c r="U4" s="56"/>
    </row>
    <row r="5" spans="1:21" ht="12.75">
      <c r="A5" s="8"/>
      <c r="B5" s="8"/>
      <c r="C5" s="8"/>
      <c r="D5" s="8"/>
      <c r="E5" s="331" t="s">
        <v>573</v>
      </c>
      <c r="F5" s="331"/>
      <c r="G5" s="331"/>
      <c r="H5" s="331"/>
      <c r="I5" s="331"/>
      <c r="J5" s="8"/>
      <c r="K5" s="8"/>
      <c r="L5" s="8"/>
      <c r="M5" s="66"/>
      <c r="N5" s="56"/>
      <c r="O5" s="56"/>
      <c r="P5" s="56"/>
      <c r="Q5" s="56"/>
      <c r="R5" s="56"/>
      <c r="S5" s="56"/>
      <c r="T5" s="56"/>
      <c r="U5" s="56"/>
    </row>
    <row r="6" spans="1:21" ht="15" customHeight="1">
      <c r="A6" s="8"/>
      <c r="B6" s="8"/>
      <c r="C6" s="8"/>
      <c r="D6" s="8"/>
      <c r="E6" s="234"/>
      <c r="F6" s="234"/>
      <c r="G6" s="234"/>
      <c r="H6" s="8"/>
      <c r="I6" s="66"/>
      <c r="J6" s="8"/>
      <c r="K6" s="8"/>
      <c r="L6" s="8"/>
      <c r="M6" s="66"/>
      <c r="N6" s="56"/>
      <c r="O6" s="56"/>
      <c r="P6" s="56"/>
      <c r="Q6" s="56"/>
      <c r="R6" s="56"/>
      <c r="S6" s="56"/>
      <c r="T6" s="56"/>
      <c r="U6" s="56"/>
    </row>
    <row r="7" spans="1:21" ht="12.75">
      <c r="A7" s="8"/>
      <c r="B7" s="8"/>
      <c r="C7" s="8"/>
      <c r="D7" s="8"/>
      <c r="E7" s="77"/>
      <c r="F7" s="77"/>
      <c r="G7" s="77"/>
      <c r="H7" s="8"/>
      <c r="I7" s="66"/>
      <c r="J7" s="8"/>
      <c r="K7" s="8"/>
      <c r="L7" s="8"/>
      <c r="M7" s="66"/>
      <c r="N7" s="56"/>
      <c r="O7" s="56"/>
      <c r="P7" s="56"/>
      <c r="Q7" s="56"/>
      <c r="R7" s="56"/>
      <c r="S7" s="56"/>
      <c r="T7" s="56"/>
      <c r="U7" s="56"/>
    </row>
    <row r="8" spans="1:21" ht="18">
      <c r="A8" s="346" t="s">
        <v>265</v>
      </c>
      <c r="B8" s="346"/>
      <c r="C8" s="346"/>
      <c r="D8" s="346"/>
      <c r="E8" s="346"/>
      <c r="F8" s="346"/>
      <c r="G8" s="346"/>
      <c r="H8" s="346"/>
      <c r="I8" s="346"/>
      <c r="J8" s="78"/>
      <c r="K8" s="68"/>
      <c r="L8" s="56"/>
      <c r="M8" s="67"/>
      <c r="N8" s="67"/>
      <c r="O8" s="68"/>
      <c r="P8" s="56"/>
      <c r="Q8" s="56"/>
      <c r="R8" s="56"/>
      <c r="S8" s="56"/>
      <c r="T8" s="56"/>
      <c r="U8" s="56"/>
    </row>
    <row r="9" spans="1:21" ht="18">
      <c r="A9" s="344" t="s">
        <v>577</v>
      </c>
      <c r="B9" s="344"/>
      <c r="C9" s="344"/>
      <c r="D9" s="344"/>
      <c r="E9" s="344"/>
      <c r="F9" s="344"/>
      <c r="G9" s="344"/>
      <c r="H9" s="344"/>
      <c r="I9" s="344"/>
      <c r="J9" s="78"/>
      <c r="K9" s="68"/>
      <c r="L9" s="56"/>
      <c r="M9" s="67"/>
      <c r="N9" s="67"/>
      <c r="O9" s="68"/>
      <c r="P9" s="56"/>
      <c r="Q9" s="56"/>
      <c r="R9" s="56"/>
      <c r="S9" s="56"/>
      <c r="T9" s="56"/>
      <c r="U9" s="56"/>
    </row>
    <row r="10" spans="1:21" ht="18">
      <c r="A10" s="344" t="s">
        <v>574</v>
      </c>
      <c r="B10" s="344"/>
      <c r="C10" s="344"/>
      <c r="D10" s="344"/>
      <c r="E10" s="344"/>
      <c r="F10" s="344"/>
      <c r="G10" s="344"/>
      <c r="H10" s="344"/>
      <c r="I10" s="344"/>
      <c r="J10" s="78"/>
      <c r="K10" s="68"/>
      <c r="L10" s="56"/>
      <c r="M10" s="67"/>
      <c r="N10" s="67"/>
      <c r="O10" s="68"/>
      <c r="P10" s="56"/>
      <c r="Q10" s="56"/>
      <c r="R10" s="56"/>
      <c r="S10" s="56"/>
      <c r="T10" s="56"/>
      <c r="U10" s="56"/>
    </row>
    <row r="11" spans="1:21" ht="14.25" customHeight="1">
      <c r="A11" s="8"/>
      <c r="B11" s="51"/>
      <c r="C11" s="51"/>
      <c r="D11" s="51"/>
      <c r="E11" s="51"/>
      <c r="F11" s="51"/>
      <c r="G11" s="345" t="s">
        <v>162</v>
      </c>
      <c r="H11" s="345"/>
      <c r="I11" s="345"/>
      <c r="J11" s="67"/>
      <c r="K11" s="56"/>
      <c r="L11" s="67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2.75">
      <c r="A12" s="348" t="s">
        <v>17</v>
      </c>
      <c r="B12" s="350" t="s">
        <v>27</v>
      </c>
      <c r="C12" s="350" t="s">
        <v>59</v>
      </c>
      <c r="D12" s="350" t="s">
        <v>35</v>
      </c>
      <c r="E12" s="350" t="s">
        <v>32</v>
      </c>
      <c r="F12" s="350" t="s">
        <v>36</v>
      </c>
      <c r="G12" s="347" t="s">
        <v>200</v>
      </c>
      <c r="H12" s="347"/>
      <c r="I12" s="347"/>
      <c r="J12" s="79"/>
      <c r="K12" s="87"/>
      <c r="L12" s="87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53.25" customHeight="1">
      <c r="A13" s="349"/>
      <c r="B13" s="351"/>
      <c r="C13" s="351"/>
      <c r="D13" s="351"/>
      <c r="E13" s="351"/>
      <c r="F13" s="351"/>
      <c r="G13" s="322" t="s">
        <v>543</v>
      </c>
      <c r="H13" s="322" t="s">
        <v>544</v>
      </c>
      <c r="I13" s="322" t="s">
        <v>545</v>
      </c>
      <c r="J13" s="79"/>
      <c r="K13" s="87"/>
      <c r="L13" s="87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21" customHeight="1">
      <c r="A14" s="178" t="s">
        <v>18</v>
      </c>
      <c r="B14" s="163" t="s">
        <v>94</v>
      </c>
      <c r="C14" s="163" t="s">
        <v>95</v>
      </c>
      <c r="D14" s="161"/>
      <c r="E14" s="161"/>
      <c r="F14" s="162"/>
      <c r="G14" s="323">
        <f>G15</f>
        <v>5060.7</v>
      </c>
      <c r="H14" s="323">
        <f>H15</f>
        <v>5287.799999999999</v>
      </c>
      <c r="I14" s="323">
        <f>I15</f>
        <v>5521.5</v>
      </c>
      <c r="J14" s="30"/>
      <c r="K14" s="44">
        <f>G14+G33</f>
        <v>14106.099999999999</v>
      </c>
      <c r="L14" s="44"/>
      <c r="M14" s="56"/>
      <c r="N14" s="44"/>
      <c r="O14" s="56"/>
      <c r="P14" s="56"/>
      <c r="Q14" s="56"/>
      <c r="R14" s="56"/>
      <c r="S14" s="56"/>
      <c r="T14" s="56"/>
      <c r="U14" s="56"/>
    </row>
    <row r="15" spans="1:21" ht="16.5" customHeight="1">
      <c r="A15" s="178" t="s">
        <v>30</v>
      </c>
      <c r="B15" s="172" t="s">
        <v>49</v>
      </c>
      <c r="C15" s="161"/>
      <c r="D15" s="163" t="s">
        <v>106</v>
      </c>
      <c r="E15" s="161"/>
      <c r="F15" s="162"/>
      <c r="G15" s="184">
        <f>G16+G19</f>
        <v>5060.7</v>
      </c>
      <c r="H15" s="184">
        <f>H16+H19</f>
        <v>5287.799999999999</v>
      </c>
      <c r="I15" s="184">
        <f>I16+I19</f>
        <v>5521.5</v>
      </c>
      <c r="J15" s="30"/>
      <c r="K15" s="44"/>
      <c r="L15" s="44"/>
      <c r="M15" s="56"/>
      <c r="N15" s="44"/>
      <c r="O15" s="56"/>
      <c r="P15" s="56"/>
      <c r="Q15" s="56"/>
      <c r="R15" s="56"/>
      <c r="S15" s="56"/>
      <c r="T15" s="56"/>
      <c r="U15" s="56"/>
    </row>
    <row r="16" spans="1:21" ht="43.5" customHeight="1">
      <c r="A16" s="178" t="s">
        <v>28</v>
      </c>
      <c r="B16" s="172" t="s">
        <v>81</v>
      </c>
      <c r="C16" s="163"/>
      <c r="D16" s="163" t="s">
        <v>57</v>
      </c>
      <c r="E16" s="163"/>
      <c r="F16" s="164"/>
      <c r="G16" s="188">
        <f aca="true" t="shared" si="0" ref="G16:I17">G17</f>
        <v>1762.8</v>
      </c>
      <c r="H16" s="188">
        <f t="shared" si="0"/>
        <v>1846.9</v>
      </c>
      <c r="I16" s="188">
        <f t="shared" si="0"/>
        <v>1929.8</v>
      </c>
      <c r="J16" s="38"/>
      <c r="K16" s="53"/>
      <c r="L16" s="53"/>
      <c r="M16" s="56"/>
      <c r="N16" s="53"/>
      <c r="O16" s="56"/>
      <c r="P16" s="56"/>
      <c r="Q16" s="56"/>
      <c r="R16" s="56"/>
      <c r="S16" s="56"/>
      <c r="T16" s="56"/>
      <c r="U16" s="56"/>
    </row>
    <row r="17" spans="1:21" ht="29.25" customHeight="1">
      <c r="A17" s="178" t="s">
        <v>96</v>
      </c>
      <c r="B17" s="172" t="s">
        <v>58</v>
      </c>
      <c r="C17" s="163" t="s">
        <v>95</v>
      </c>
      <c r="D17" s="163" t="s">
        <v>57</v>
      </c>
      <c r="E17" s="284">
        <v>9910000110</v>
      </c>
      <c r="F17" s="164"/>
      <c r="G17" s="188">
        <f t="shared" si="0"/>
        <v>1762.8</v>
      </c>
      <c r="H17" s="188">
        <f t="shared" si="0"/>
        <v>1846.9</v>
      </c>
      <c r="I17" s="188">
        <f t="shared" si="0"/>
        <v>1929.8</v>
      </c>
      <c r="J17" s="38"/>
      <c r="K17" s="53"/>
      <c r="L17" s="53"/>
      <c r="M17" s="56"/>
      <c r="N17" s="53"/>
      <c r="O17" s="56"/>
      <c r="P17" s="56"/>
      <c r="Q17" s="56"/>
      <c r="R17" s="56"/>
      <c r="S17" s="56"/>
      <c r="T17" s="56"/>
      <c r="U17" s="56"/>
    </row>
    <row r="18" spans="1:21" ht="68.25" customHeight="1">
      <c r="A18" s="180" t="s">
        <v>126</v>
      </c>
      <c r="B18" s="165" t="s">
        <v>130</v>
      </c>
      <c r="C18" s="161" t="s">
        <v>95</v>
      </c>
      <c r="D18" s="161" t="s">
        <v>57</v>
      </c>
      <c r="E18" s="179">
        <v>9910000110</v>
      </c>
      <c r="F18" s="162" t="s">
        <v>101</v>
      </c>
      <c r="G18" s="324">
        <v>1762.8</v>
      </c>
      <c r="H18" s="324">
        <v>1846.9</v>
      </c>
      <c r="I18" s="324">
        <v>1929.8</v>
      </c>
      <c r="J18" s="80"/>
      <c r="K18" s="59">
        <f>G23+G27+G26+G29+G35+G36+737.1</f>
        <v>3056</v>
      </c>
      <c r="L18" s="59"/>
      <c r="M18" s="56"/>
      <c r="N18" s="59"/>
      <c r="O18" s="56"/>
      <c r="P18" s="56"/>
      <c r="Q18" s="56"/>
      <c r="R18" s="56"/>
      <c r="S18" s="56"/>
      <c r="T18" s="56"/>
      <c r="U18" s="56"/>
    </row>
    <row r="19" spans="1:21" ht="51.75" customHeight="1">
      <c r="A19" s="178" t="s">
        <v>70</v>
      </c>
      <c r="B19" s="172" t="s">
        <v>90</v>
      </c>
      <c r="C19" s="163"/>
      <c r="D19" s="163" t="s">
        <v>46</v>
      </c>
      <c r="E19" s="163"/>
      <c r="F19" s="164"/>
      <c r="G19" s="188">
        <f>G20+G22+G24+G28</f>
        <v>3297.9</v>
      </c>
      <c r="H19" s="188">
        <f>H20+H22+H24+H28</f>
        <v>3440.8999999999996</v>
      </c>
      <c r="I19" s="188">
        <f>I20+I22+I24+I28</f>
        <v>3591.7</v>
      </c>
      <c r="J19" s="38"/>
      <c r="K19" s="53">
        <f>G26+G27+G29+G22+G35+G36+737.1</f>
        <v>3056</v>
      </c>
      <c r="L19" s="53"/>
      <c r="M19" s="56"/>
      <c r="N19" s="53"/>
      <c r="O19" s="56"/>
      <c r="P19" s="56"/>
      <c r="Q19" s="56"/>
      <c r="R19" s="56"/>
      <c r="S19" s="56"/>
      <c r="T19" s="56"/>
      <c r="U19" s="56"/>
    </row>
    <row r="20" spans="1:21" ht="43.5" customHeight="1">
      <c r="A20" s="178" t="s">
        <v>127</v>
      </c>
      <c r="B20" s="172" t="s">
        <v>318</v>
      </c>
      <c r="C20" s="163" t="s">
        <v>95</v>
      </c>
      <c r="D20" s="163" t="s">
        <v>46</v>
      </c>
      <c r="E20" s="163" t="s">
        <v>319</v>
      </c>
      <c r="F20" s="164"/>
      <c r="G20" s="188">
        <f>G21</f>
        <v>1488.8</v>
      </c>
      <c r="H20" s="188">
        <f>H21</f>
        <v>1561</v>
      </c>
      <c r="I20" s="188">
        <f>I21</f>
        <v>1632.2</v>
      </c>
      <c r="J20" s="38"/>
      <c r="K20" s="53">
        <f>3056-K19</f>
        <v>0</v>
      </c>
      <c r="L20" s="53"/>
      <c r="M20" s="56"/>
      <c r="N20" s="53"/>
      <c r="O20" s="56"/>
      <c r="P20" s="56"/>
      <c r="Q20" s="56"/>
      <c r="R20" s="56"/>
      <c r="S20" s="56"/>
      <c r="T20" s="56"/>
      <c r="U20" s="56"/>
    </row>
    <row r="21" spans="1:21" ht="66.75" customHeight="1">
      <c r="A21" s="180" t="s">
        <v>128</v>
      </c>
      <c r="B21" s="165" t="s">
        <v>130</v>
      </c>
      <c r="C21" s="161" t="s">
        <v>95</v>
      </c>
      <c r="D21" s="161" t="s">
        <v>46</v>
      </c>
      <c r="E21" s="161" t="s">
        <v>319</v>
      </c>
      <c r="F21" s="162" t="s">
        <v>101</v>
      </c>
      <c r="G21" s="324">
        <v>1488.8</v>
      </c>
      <c r="H21" s="324">
        <v>1561</v>
      </c>
      <c r="I21" s="324">
        <v>1632.2</v>
      </c>
      <c r="J21" s="32"/>
      <c r="K21" s="57"/>
      <c r="L21" s="57"/>
      <c r="M21" s="56"/>
      <c r="N21" s="57"/>
      <c r="O21" s="56"/>
      <c r="P21" s="56"/>
      <c r="Q21" s="56"/>
      <c r="R21" s="56"/>
      <c r="S21" s="56"/>
      <c r="T21" s="56"/>
      <c r="U21" s="56"/>
    </row>
    <row r="22" spans="1:21" ht="51">
      <c r="A22" s="178" t="s">
        <v>129</v>
      </c>
      <c r="B22" s="172" t="s">
        <v>320</v>
      </c>
      <c r="C22" s="163" t="s">
        <v>95</v>
      </c>
      <c r="D22" s="163" t="s">
        <v>46</v>
      </c>
      <c r="E22" s="163" t="s">
        <v>321</v>
      </c>
      <c r="F22" s="164"/>
      <c r="G22" s="188">
        <f>G23</f>
        <v>158.4</v>
      </c>
      <c r="H22" s="188">
        <f>H23</f>
        <v>166.1</v>
      </c>
      <c r="I22" s="188">
        <f>I23</f>
        <v>173.7</v>
      </c>
      <c r="J22" s="38"/>
      <c r="K22" s="53"/>
      <c r="L22" s="57"/>
      <c r="M22" s="56"/>
      <c r="N22" s="53"/>
      <c r="O22" s="56"/>
      <c r="P22" s="56"/>
      <c r="Q22" s="56"/>
      <c r="R22" s="56"/>
      <c r="S22" s="56"/>
      <c r="T22" s="56"/>
      <c r="U22" s="56"/>
    </row>
    <row r="23" spans="1:21" ht="66.75" customHeight="1">
      <c r="A23" s="180" t="s">
        <v>174</v>
      </c>
      <c r="B23" s="165" t="s">
        <v>130</v>
      </c>
      <c r="C23" s="161" t="s">
        <v>95</v>
      </c>
      <c r="D23" s="161" t="s">
        <v>46</v>
      </c>
      <c r="E23" s="161" t="s">
        <v>321</v>
      </c>
      <c r="F23" s="162" t="s">
        <v>101</v>
      </c>
      <c r="G23" s="324">
        <v>158.4</v>
      </c>
      <c r="H23" s="324">
        <v>166.1</v>
      </c>
      <c r="I23" s="324">
        <v>173.7</v>
      </c>
      <c r="J23" s="32"/>
      <c r="K23" s="57"/>
      <c r="L23" s="57"/>
      <c r="M23" s="56"/>
      <c r="N23" s="57"/>
      <c r="O23" s="56"/>
      <c r="P23" s="56"/>
      <c r="Q23" s="56"/>
      <c r="R23" s="56"/>
      <c r="S23" s="56"/>
      <c r="T23" s="56"/>
      <c r="U23" s="56"/>
    </row>
    <row r="24" spans="1:21" ht="39.75" customHeight="1">
      <c r="A24" s="178" t="s">
        <v>129</v>
      </c>
      <c r="B24" s="172" t="s">
        <v>322</v>
      </c>
      <c r="C24" s="163" t="s">
        <v>95</v>
      </c>
      <c r="D24" s="163" t="s">
        <v>46</v>
      </c>
      <c r="E24" s="163" t="s">
        <v>323</v>
      </c>
      <c r="F24" s="164"/>
      <c r="G24" s="188">
        <f>G26+G27+G25</f>
        <v>1532.7</v>
      </c>
      <c r="H24" s="188">
        <f>H26+H27+H25</f>
        <v>1605.8</v>
      </c>
      <c r="I24" s="188">
        <f>I26+I27+I25</f>
        <v>1677.8</v>
      </c>
      <c r="J24" s="38"/>
      <c r="K24" s="53"/>
      <c r="L24" s="57"/>
      <c r="M24" s="56"/>
      <c r="N24" s="53"/>
      <c r="O24" s="56"/>
      <c r="P24" s="56"/>
      <c r="Q24" s="56"/>
      <c r="R24" s="56"/>
      <c r="S24" s="56"/>
      <c r="T24" s="56"/>
      <c r="U24" s="56"/>
    </row>
    <row r="25" spans="1:21" ht="48.75" customHeight="1">
      <c r="A25" s="180" t="s">
        <v>215</v>
      </c>
      <c r="B25" s="165" t="s">
        <v>130</v>
      </c>
      <c r="C25" s="161" t="s">
        <v>95</v>
      </c>
      <c r="D25" s="161" t="s">
        <v>46</v>
      </c>
      <c r="E25" s="161" t="s">
        <v>323</v>
      </c>
      <c r="F25" s="162" t="s">
        <v>101</v>
      </c>
      <c r="G25" s="324">
        <v>1063.5</v>
      </c>
      <c r="H25" s="324">
        <v>1115</v>
      </c>
      <c r="I25" s="324">
        <v>1165.8</v>
      </c>
      <c r="J25" s="38"/>
      <c r="K25" s="53"/>
      <c r="L25" s="57"/>
      <c r="M25" s="56"/>
      <c r="N25" s="53"/>
      <c r="O25" s="56"/>
      <c r="P25" s="56"/>
      <c r="Q25" s="56"/>
      <c r="R25" s="56"/>
      <c r="S25" s="56"/>
      <c r="T25" s="56"/>
      <c r="U25" s="56"/>
    </row>
    <row r="26" spans="1:21" ht="25.5">
      <c r="A26" s="180" t="s">
        <v>215</v>
      </c>
      <c r="B26" s="165" t="s">
        <v>327</v>
      </c>
      <c r="C26" s="161" t="s">
        <v>95</v>
      </c>
      <c r="D26" s="161" t="s">
        <v>46</v>
      </c>
      <c r="E26" s="161" t="s">
        <v>323</v>
      </c>
      <c r="F26" s="162" t="s">
        <v>102</v>
      </c>
      <c r="G26" s="324">
        <v>445.2</v>
      </c>
      <c r="H26" s="324">
        <v>466.8</v>
      </c>
      <c r="I26" s="324">
        <v>488</v>
      </c>
      <c r="J26" s="32"/>
      <c r="K26" s="57"/>
      <c r="L26" s="57"/>
      <c r="M26" s="56"/>
      <c r="N26" s="57"/>
      <c r="O26" s="56"/>
      <c r="P26" s="56"/>
      <c r="Q26" s="56"/>
      <c r="R26" s="56"/>
      <c r="S26" s="56"/>
      <c r="T26" s="56"/>
      <c r="U26" s="56"/>
    </row>
    <row r="27" spans="1:21" ht="16.5" customHeight="1">
      <c r="A27" s="180" t="s">
        <v>215</v>
      </c>
      <c r="B27" s="165" t="s">
        <v>105</v>
      </c>
      <c r="C27" s="161" t="s">
        <v>95</v>
      </c>
      <c r="D27" s="161" t="s">
        <v>46</v>
      </c>
      <c r="E27" s="161" t="s">
        <v>323</v>
      </c>
      <c r="F27" s="162" t="s">
        <v>103</v>
      </c>
      <c r="G27" s="324">
        <v>24</v>
      </c>
      <c r="H27" s="324">
        <v>24</v>
      </c>
      <c r="I27" s="324">
        <v>24</v>
      </c>
      <c r="J27" s="32"/>
      <c r="K27" s="57"/>
      <c r="L27" s="67"/>
      <c r="M27" s="56"/>
      <c r="N27" s="57"/>
      <c r="O27" s="56"/>
      <c r="P27" s="56"/>
      <c r="Q27" s="56"/>
      <c r="R27" s="56"/>
      <c r="S27" s="56"/>
      <c r="T27" s="56"/>
      <c r="U27" s="56"/>
    </row>
    <row r="28" spans="1:21" ht="49.5" customHeight="1">
      <c r="A28" s="178" t="s">
        <v>206</v>
      </c>
      <c r="B28" s="172" t="s">
        <v>324</v>
      </c>
      <c r="C28" s="163" t="s">
        <v>95</v>
      </c>
      <c r="D28" s="163" t="s">
        <v>46</v>
      </c>
      <c r="E28" s="205" t="s">
        <v>466</v>
      </c>
      <c r="F28" s="162"/>
      <c r="G28" s="188">
        <f>G29</f>
        <v>118</v>
      </c>
      <c r="H28" s="188">
        <f>H29</f>
        <v>108</v>
      </c>
      <c r="I28" s="188">
        <f>I29</f>
        <v>108</v>
      </c>
      <c r="J28" s="38"/>
      <c r="K28" s="53"/>
      <c r="L28" s="67"/>
      <c r="M28" s="56"/>
      <c r="N28" s="53"/>
      <c r="O28" s="56"/>
      <c r="P28" s="56"/>
      <c r="Q28" s="56"/>
      <c r="R28" s="56"/>
      <c r="S28" s="56"/>
      <c r="T28" s="56"/>
      <c r="U28" s="56"/>
    </row>
    <row r="29" spans="1:21" ht="18.75" customHeight="1">
      <c r="A29" s="180" t="s">
        <v>207</v>
      </c>
      <c r="B29" s="165" t="s">
        <v>105</v>
      </c>
      <c r="C29" s="161" t="s">
        <v>95</v>
      </c>
      <c r="D29" s="161" t="s">
        <v>46</v>
      </c>
      <c r="E29" s="206" t="s">
        <v>466</v>
      </c>
      <c r="F29" s="162" t="s">
        <v>103</v>
      </c>
      <c r="G29" s="324">
        <v>118</v>
      </c>
      <c r="H29" s="324">
        <v>108</v>
      </c>
      <c r="I29" s="324">
        <v>108</v>
      </c>
      <c r="J29" s="32"/>
      <c r="K29" s="57"/>
      <c r="L29" s="67"/>
      <c r="M29" s="56"/>
      <c r="N29" s="60"/>
      <c r="O29" s="56"/>
      <c r="P29" s="56"/>
      <c r="Q29" s="56"/>
      <c r="R29" s="56"/>
      <c r="S29" s="56"/>
      <c r="T29" s="56"/>
      <c r="U29" s="56"/>
    </row>
    <row r="30" spans="1:21" ht="25.5">
      <c r="A30" s="180" t="s">
        <v>325</v>
      </c>
      <c r="B30" s="182" t="s">
        <v>131</v>
      </c>
      <c r="C30" s="163" t="s">
        <v>60</v>
      </c>
      <c r="D30" s="161"/>
      <c r="E30" s="181"/>
      <c r="F30" s="162"/>
      <c r="G30" s="188">
        <f>G31+G50+G54+G61+G79+G83+G98+G114+G126+G130</f>
        <v>36169.799999999996</v>
      </c>
      <c r="H30" s="188">
        <f>H31+H50+H54+H61+H79+H83+H98+H114+H126+H130</f>
        <v>40689.09999999999</v>
      </c>
      <c r="I30" s="188">
        <f>I31+I50+I54+I61+I79+I83+I98+I114+I126+I130</f>
        <v>42354.520000000004</v>
      </c>
      <c r="J30" s="32"/>
      <c r="K30" s="57"/>
      <c r="L30" s="67"/>
      <c r="M30" s="56"/>
      <c r="N30" s="60"/>
      <c r="O30" s="56"/>
      <c r="P30" s="56"/>
      <c r="Q30" s="56"/>
      <c r="R30" s="56"/>
      <c r="S30" s="56"/>
      <c r="T30" s="56"/>
      <c r="U30" s="56"/>
    </row>
    <row r="31" spans="1:21" ht="17.25" customHeight="1">
      <c r="A31" s="178" t="s">
        <v>326</v>
      </c>
      <c r="B31" s="172" t="s">
        <v>49</v>
      </c>
      <c r="C31" s="161"/>
      <c r="D31" s="163" t="s">
        <v>106</v>
      </c>
      <c r="E31" s="161"/>
      <c r="F31" s="162"/>
      <c r="G31" s="188">
        <f>G32+G40+G43</f>
        <v>11285.099999999999</v>
      </c>
      <c r="H31" s="188">
        <f>H32+H40+H43</f>
        <v>11792.4</v>
      </c>
      <c r="I31" s="188">
        <f>I32+I40+I43</f>
        <v>12296</v>
      </c>
      <c r="J31" s="38"/>
      <c r="K31" s="53"/>
      <c r="L31" s="57"/>
      <c r="M31" s="56"/>
      <c r="N31" s="53"/>
      <c r="O31" s="56"/>
      <c r="P31" s="56"/>
      <c r="Q31" s="56"/>
      <c r="R31" s="56"/>
      <c r="S31" s="56"/>
      <c r="T31" s="56"/>
      <c r="U31" s="56"/>
    </row>
    <row r="32" spans="1:21" ht="54.75" customHeight="1">
      <c r="A32" s="178" t="s">
        <v>97</v>
      </c>
      <c r="B32" s="172" t="s">
        <v>328</v>
      </c>
      <c r="C32" s="163"/>
      <c r="D32" s="163" t="s">
        <v>50</v>
      </c>
      <c r="E32" s="163"/>
      <c r="F32" s="164"/>
      <c r="G32" s="184">
        <f>G33+G37</f>
        <v>11260.3</v>
      </c>
      <c r="H32" s="184">
        <f>H33+H37</f>
        <v>11770.199999999999</v>
      </c>
      <c r="I32" s="184">
        <f>I33+I37</f>
        <v>12273.4</v>
      </c>
      <c r="J32" s="30"/>
      <c r="K32" s="44"/>
      <c r="L32" s="88"/>
      <c r="M32" s="56"/>
      <c r="N32" s="44"/>
      <c r="O32" s="56"/>
      <c r="P32" s="56"/>
      <c r="Q32" s="56"/>
      <c r="R32" s="56"/>
      <c r="S32" s="56"/>
      <c r="T32" s="56"/>
      <c r="U32" s="56"/>
    </row>
    <row r="33" spans="1:21" ht="40.5" customHeight="1">
      <c r="A33" s="178" t="s">
        <v>16</v>
      </c>
      <c r="B33" s="172" t="s">
        <v>329</v>
      </c>
      <c r="C33" s="163" t="s">
        <v>60</v>
      </c>
      <c r="D33" s="163" t="s">
        <v>50</v>
      </c>
      <c r="E33" s="163" t="s">
        <v>330</v>
      </c>
      <c r="F33" s="164"/>
      <c r="G33" s="188">
        <f>G34+G35+G36</f>
        <v>9045.4</v>
      </c>
      <c r="H33" s="188">
        <f>H34+H35+H36</f>
        <v>9447.8</v>
      </c>
      <c r="I33" s="188">
        <f>I34+I35+I36</f>
        <v>9845</v>
      </c>
      <c r="J33" s="129"/>
      <c r="K33" s="130"/>
      <c r="L33" s="42"/>
      <c r="M33" s="42"/>
      <c r="N33" s="37"/>
      <c r="O33" s="42"/>
      <c r="P33" s="131"/>
      <c r="Q33" s="56"/>
      <c r="R33" s="56"/>
      <c r="S33" s="56"/>
      <c r="T33" s="56"/>
      <c r="U33" s="56"/>
    </row>
    <row r="34" spans="1:21" ht="68.25" customHeight="1">
      <c r="A34" s="180" t="s">
        <v>305</v>
      </c>
      <c r="B34" s="165" t="s">
        <v>130</v>
      </c>
      <c r="C34" s="161" t="s">
        <v>60</v>
      </c>
      <c r="D34" s="161" t="s">
        <v>50</v>
      </c>
      <c r="E34" s="161" t="s">
        <v>330</v>
      </c>
      <c r="F34" s="162" t="s">
        <v>101</v>
      </c>
      <c r="G34" s="324">
        <v>7472.1</v>
      </c>
      <c r="H34" s="324">
        <v>7798.5</v>
      </c>
      <c r="I34" s="324">
        <v>8120.8</v>
      </c>
      <c r="J34" s="35"/>
      <c r="K34" s="132"/>
      <c r="L34" s="55"/>
      <c r="M34" s="55"/>
      <c r="N34" s="33"/>
      <c r="O34" s="55"/>
      <c r="P34" s="133"/>
      <c r="Q34" s="56"/>
      <c r="R34" s="56"/>
      <c r="S34" s="56"/>
      <c r="T34" s="56"/>
      <c r="U34" s="56"/>
    </row>
    <row r="35" spans="1:21" ht="25.5">
      <c r="A35" s="180" t="s">
        <v>306</v>
      </c>
      <c r="B35" s="165" t="s">
        <v>327</v>
      </c>
      <c r="C35" s="161" t="s">
        <v>60</v>
      </c>
      <c r="D35" s="161" t="s">
        <v>50</v>
      </c>
      <c r="E35" s="161" t="s">
        <v>330</v>
      </c>
      <c r="F35" s="162" t="s">
        <v>102</v>
      </c>
      <c r="G35" s="324">
        <v>1561.3</v>
      </c>
      <c r="H35" s="324">
        <v>1637.3</v>
      </c>
      <c r="I35" s="324">
        <v>1712.2</v>
      </c>
      <c r="J35" s="129"/>
      <c r="K35" s="130"/>
      <c r="L35" s="42"/>
      <c r="M35" s="42"/>
      <c r="N35" s="37"/>
      <c r="O35" s="134"/>
      <c r="P35" s="135"/>
      <c r="Q35" s="56"/>
      <c r="R35" s="56"/>
      <c r="S35" s="56"/>
      <c r="T35" s="56"/>
      <c r="U35" s="56"/>
    </row>
    <row r="36" spans="1:21" ht="18.75" customHeight="1">
      <c r="A36" s="180" t="s">
        <v>331</v>
      </c>
      <c r="B36" s="165" t="s">
        <v>105</v>
      </c>
      <c r="C36" s="161" t="s">
        <v>60</v>
      </c>
      <c r="D36" s="161" t="s">
        <v>50</v>
      </c>
      <c r="E36" s="161" t="s">
        <v>330</v>
      </c>
      <c r="F36" s="162" t="s">
        <v>103</v>
      </c>
      <c r="G36" s="324">
        <v>12</v>
      </c>
      <c r="H36" s="324">
        <v>12</v>
      </c>
      <c r="I36" s="324">
        <v>12</v>
      </c>
      <c r="J36" s="35"/>
      <c r="K36" s="132"/>
      <c r="L36" s="55"/>
      <c r="M36" s="55"/>
      <c r="N36" s="33"/>
      <c r="O36" s="136"/>
      <c r="P36" s="133"/>
      <c r="Q36" s="56"/>
      <c r="R36" s="56"/>
      <c r="S36" s="56"/>
      <c r="T36" s="56"/>
      <c r="U36" s="56"/>
    </row>
    <row r="37" spans="1:21" ht="63.75" customHeight="1">
      <c r="A37" s="178" t="s">
        <v>333</v>
      </c>
      <c r="B37" s="172" t="s">
        <v>216</v>
      </c>
      <c r="C37" s="163" t="s">
        <v>60</v>
      </c>
      <c r="D37" s="163" t="s">
        <v>50</v>
      </c>
      <c r="E37" s="163" t="s">
        <v>332</v>
      </c>
      <c r="F37" s="166"/>
      <c r="G37" s="184">
        <f>G38+G39</f>
        <v>2214.9</v>
      </c>
      <c r="H37" s="184">
        <f>H38+H39</f>
        <v>2322.4</v>
      </c>
      <c r="I37" s="184">
        <f>I38+I39</f>
        <v>2428.4</v>
      </c>
      <c r="J37" s="30"/>
      <c r="K37" s="88"/>
      <c r="L37" s="57"/>
      <c r="M37" s="56"/>
      <c r="N37" s="57"/>
      <c r="O37" s="56"/>
      <c r="P37" s="56"/>
      <c r="Q37" s="56"/>
      <c r="R37" s="56"/>
      <c r="S37" s="56"/>
      <c r="T37" s="56"/>
      <c r="U37" s="56"/>
    </row>
    <row r="38" spans="1:21" ht="66" customHeight="1">
      <c r="A38" s="180" t="s">
        <v>334</v>
      </c>
      <c r="B38" s="165" t="s">
        <v>130</v>
      </c>
      <c r="C38" s="161" t="s">
        <v>60</v>
      </c>
      <c r="D38" s="161" t="s">
        <v>50</v>
      </c>
      <c r="E38" s="161" t="s">
        <v>332</v>
      </c>
      <c r="F38" s="167">
        <v>100</v>
      </c>
      <c r="G38" s="324">
        <v>2055.9</v>
      </c>
      <c r="H38" s="324">
        <v>2155.6</v>
      </c>
      <c r="I38" s="324">
        <v>2254</v>
      </c>
      <c r="J38" s="81"/>
      <c r="K38" s="63"/>
      <c r="L38" s="57"/>
      <c r="M38" s="56"/>
      <c r="N38" s="57"/>
      <c r="O38" s="56"/>
      <c r="P38" s="56"/>
      <c r="Q38" s="56"/>
      <c r="R38" s="56"/>
      <c r="S38" s="56"/>
      <c r="T38" s="56"/>
      <c r="U38" s="56"/>
    </row>
    <row r="39" spans="1:21" ht="25.5">
      <c r="A39" s="180" t="s">
        <v>335</v>
      </c>
      <c r="B39" s="165" t="s">
        <v>327</v>
      </c>
      <c r="C39" s="161" t="s">
        <v>60</v>
      </c>
      <c r="D39" s="161" t="s">
        <v>50</v>
      </c>
      <c r="E39" s="161" t="s">
        <v>332</v>
      </c>
      <c r="F39" s="167">
        <v>200</v>
      </c>
      <c r="G39" s="324">
        <v>159</v>
      </c>
      <c r="H39" s="324">
        <v>166.8</v>
      </c>
      <c r="I39" s="324">
        <v>174.4</v>
      </c>
      <c r="J39" s="81"/>
      <c r="K39" s="63"/>
      <c r="L39" s="57"/>
      <c r="M39" s="56"/>
      <c r="N39" s="57"/>
      <c r="O39" s="56"/>
      <c r="P39" s="56"/>
      <c r="Q39" s="56"/>
      <c r="R39" s="56"/>
      <c r="S39" s="56"/>
      <c r="T39" s="56"/>
      <c r="U39" s="56"/>
    </row>
    <row r="40" spans="1:21" ht="15.75" customHeight="1">
      <c r="A40" s="178" t="s">
        <v>337</v>
      </c>
      <c r="B40" s="172" t="s">
        <v>107</v>
      </c>
      <c r="C40" s="163"/>
      <c r="D40" s="163" t="s">
        <v>108</v>
      </c>
      <c r="E40" s="163"/>
      <c r="F40" s="164"/>
      <c r="G40" s="188">
        <f aca="true" t="shared" si="1" ref="G40:I41">G41</f>
        <v>7</v>
      </c>
      <c r="H40" s="188">
        <f t="shared" si="1"/>
        <v>7</v>
      </c>
      <c r="I40" s="188">
        <f t="shared" si="1"/>
        <v>7</v>
      </c>
      <c r="J40" s="38"/>
      <c r="K40" s="57"/>
      <c r="L40" s="57"/>
      <c r="M40" s="56"/>
      <c r="N40" s="53"/>
      <c r="O40" s="56"/>
      <c r="P40" s="56"/>
      <c r="Q40" s="56"/>
      <c r="R40" s="56"/>
      <c r="S40" s="56"/>
      <c r="T40" s="56"/>
      <c r="U40" s="56"/>
    </row>
    <row r="41" spans="1:21" ht="37.5" customHeight="1">
      <c r="A41" s="178" t="s">
        <v>72</v>
      </c>
      <c r="B41" s="172" t="s">
        <v>336</v>
      </c>
      <c r="C41" s="163" t="s">
        <v>60</v>
      </c>
      <c r="D41" s="163" t="s">
        <v>108</v>
      </c>
      <c r="E41" s="163" t="s">
        <v>338</v>
      </c>
      <c r="F41" s="162"/>
      <c r="G41" s="188">
        <f t="shared" si="1"/>
        <v>7</v>
      </c>
      <c r="H41" s="188">
        <f t="shared" si="1"/>
        <v>7</v>
      </c>
      <c r="I41" s="188">
        <f t="shared" si="1"/>
        <v>7</v>
      </c>
      <c r="J41" s="38"/>
      <c r="K41" s="57"/>
      <c r="L41" s="57"/>
      <c r="M41" s="56"/>
      <c r="N41" s="53"/>
      <c r="O41" s="56"/>
      <c r="P41" s="56"/>
      <c r="Q41" s="56"/>
      <c r="R41" s="56"/>
      <c r="S41" s="56"/>
      <c r="T41" s="56"/>
      <c r="U41" s="56"/>
    </row>
    <row r="42" spans="1:21" ht="20.25" customHeight="1">
      <c r="A42" s="180" t="s">
        <v>132</v>
      </c>
      <c r="B42" s="165" t="s">
        <v>105</v>
      </c>
      <c r="C42" s="168">
        <v>978</v>
      </c>
      <c r="D42" s="161" t="s">
        <v>108</v>
      </c>
      <c r="E42" s="161" t="s">
        <v>338</v>
      </c>
      <c r="F42" s="162" t="s">
        <v>103</v>
      </c>
      <c r="G42" s="324">
        <v>7</v>
      </c>
      <c r="H42" s="324">
        <v>7</v>
      </c>
      <c r="I42" s="324">
        <v>7</v>
      </c>
      <c r="J42" s="32"/>
      <c r="K42" s="57"/>
      <c r="L42" s="57"/>
      <c r="M42" s="56"/>
      <c r="N42" s="57"/>
      <c r="O42" s="56"/>
      <c r="P42" s="56"/>
      <c r="Q42" s="56"/>
      <c r="R42" s="56"/>
      <c r="S42" s="56"/>
      <c r="T42" s="56"/>
      <c r="U42" s="56"/>
    </row>
    <row r="43" spans="1:22" ht="21" customHeight="1">
      <c r="A43" s="163" t="s">
        <v>339</v>
      </c>
      <c r="B43" s="172" t="s">
        <v>52</v>
      </c>
      <c r="C43" s="163"/>
      <c r="D43" s="163" t="s">
        <v>67</v>
      </c>
      <c r="E43" s="163"/>
      <c r="F43" s="162"/>
      <c r="G43" s="184">
        <f>G44+G46+G48</f>
        <v>17.8</v>
      </c>
      <c r="H43" s="184">
        <f>H44+H46+H48</f>
        <v>15.2</v>
      </c>
      <c r="I43" s="184">
        <f>I44+I46+I48</f>
        <v>15.6</v>
      </c>
      <c r="J43" s="30"/>
      <c r="K43" s="88"/>
      <c r="L43" s="88"/>
      <c r="M43" s="56"/>
      <c r="N43" s="44"/>
      <c r="O43" s="56"/>
      <c r="P43" s="56"/>
      <c r="Q43" s="56"/>
      <c r="R43" s="56"/>
      <c r="S43" s="56"/>
      <c r="T43" s="56"/>
      <c r="U43" s="56"/>
      <c r="V43" s="7"/>
    </row>
    <row r="44" spans="1:22" ht="65.25" customHeight="1">
      <c r="A44" s="163" t="s">
        <v>133</v>
      </c>
      <c r="B44" s="172" t="s">
        <v>268</v>
      </c>
      <c r="C44" s="163" t="s">
        <v>60</v>
      </c>
      <c r="D44" s="163" t="s">
        <v>67</v>
      </c>
      <c r="E44" s="163" t="s">
        <v>454</v>
      </c>
      <c r="F44" s="162"/>
      <c r="G44" s="188">
        <f>G45</f>
        <v>8.8</v>
      </c>
      <c r="H44" s="188">
        <f>H45</f>
        <v>9.2</v>
      </c>
      <c r="I44" s="188">
        <f>I45</f>
        <v>9.6</v>
      </c>
      <c r="J44" s="30"/>
      <c r="K44" s="88"/>
      <c r="L44" s="88"/>
      <c r="M44" s="56"/>
      <c r="N44" s="44"/>
      <c r="O44" s="56"/>
      <c r="P44" s="56"/>
      <c r="Q44" s="56"/>
      <c r="R44" s="56"/>
      <c r="S44" s="56"/>
      <c r="T44" s="56"/>
      <c r="U44" s="56"/>
      <c r="V44" s="7"/>
    </row>
    <row r="45" spans="1:22" ht="25.5">
      <c r="A45" s="161" t="s">
        <v>134</v>
      </c>
      <c r="B45" s="165" t="s">
        <v>327</v>
      </c>
      <c r="C45" s="161" t="s">
        <v>60</v>
      </c>
      <c r="D45" s="161" t="s">
        <v>67</v>
      </c>
      <c r="E45" s="161" t="s">
        <v>454</v>
      </c>
      <c r="F45" s="162" t="s">
        <v>102</v>
      </c>
      <c r="G45" s="324">
        <v>8.8</v>
      </c>
      <c r="H45" s="324">
        <v>9.2</v>
      </c>
      <c r="I45" s="324">
        <v>9.6</v>
      </c>
      <c r="J45" s="30"/>
      <c r="K45" s="88"/>
      <c r="L45" s="88"/>
      <c r="M45" s="56"/>
      <c r="N45" s="44"/>
      <c r="O45" s="56"/>
      <c r="P45" s="56"/>
      <c r="Q45" s="56"/>
      <c r="R45" s="56"/>
      <c r="S45" s="56"/>
      <c r="T45" s="56"/>
      <c r="U45" s="56"/>
      <c r="V45" s="7"/>
    </row>
    <row r="46" spans="1:22" ht="30.75" customHeight="1">
      <c r="A46" s="163" t="s">
        <v>175</v>
      </c>
      <c r="B46" s="172" t="s">
        <v>340</v>
      </c>
      <c r="C46" s="163" t="s">
        <v>60</v>
      </c>
      <c r="D46" s="163" t="s">
        <v>67</v>
      </c>
      <c r="E46" s="163" t="s">
        <v>446</v>
      </c>
      <c r="F46" s="164"/>
      <c r="G46" s="188">
        <f>G47</f>
        <v>1</v>
      </c>
      <c r="H46" s="188">
        <f>H47</f>
        <v>1</v>
      </c>
      <c r="I46" s="188">
        <f>I47</f>
        <v>1</v>
      </c>
      <c r="J46" s="38"/>
      <c r="K46" s="57"/>
      <c r="L46" s="57"/>
      <c r="M46" s="56"/>
      <c r="N46" s="53"/>
      <c r="O46" s="37"/>
      <c r="P46" s="40"/>
      <c r="Q46" s="42"/>
      <c r="R46" s="42"/>
      <c r="S46" s="70"/>
      <c r="T46" s="42"/>
      <c r="U46" s="53"/>
      <c r="V46" s="7"/>
    </row>
    <row r="47" spans="1:22" ht="25.5">
      <c r="A47" s="161" t="s">
        <v>176</v>
      </c>
      <c r="B47" s="165" t="s">
        <v>327</v>
      </c>
      <c r="C47" s="161" t="s">
        <v>60</v>
      </c>
      <c r="D47" s="161" t="s">
        <v>67</v>
      </c>
      <c r="E47" s="161" t="s">
        <v>446</v>
      </c>
      <c r="F47" s="162" t="s">
        <v>102</v>
      </c>
      <c r="G47" s="324">
        <v>1</v>
      </c>
      <c r="H47" s="324">
        <v>1</v>
      </c>
      <c r="I47" s="324">
        <v>1</v>
      </c>
      <c r="J47" s="32"/>
      <c r="K47" s="57"/>
      <c r="L47" s="57"/>
      <c r="M47" s="56"/>
      <c r="N47" s="57"/>
      <c r="O47" s="33"/>
      <c r="P47" s="54"/>
      <c r="Q47" s="55"/>
      <c r="R47" s="55"/>
      <c r="S47" s="55"/>
      <c r="T47" s="55"/>
      <c r="U47" s="57"/>
      <c r="V47" s="7"/>
    </row>
    <row r="48" spans="1:22" ht="102.75" customHeight="1">
      <c r="A48" s="163" t="s">
        <v>341</v>
      </c>
      <c r="B48" s="172" t="s">
        <v>344</v>
      </c>
      <c r="C48" s="163" t="s">
        <v>60</v>
      </c>
      <c r="D48" s="163" t="s">
        <v>67</v>
      </c>
      <c r="E48" s="163" t="s">
        <v>345</v>
      </c>
      <c r="F48" s="164"/>
      <c r="G48" s="188">
        <f>G49</f>
        <v>8</v>
      </c>
      <c r="H48" s="188">
        <f>H49</f>
        <v>5</v>
      </c>
      <c r="I48" s="188">
        <f>I49</f>
        <v>5</v>
      </c>
      <c r="J48" s="38"/>
      <c r="K48" s="57"/>
      <c r="L48" s="57"/>
      <c r="M48" s="56"/>
      <c r="N48" s="53"/>
      <c r="O48" s="37"/>
      <c r="P48" s="71"/>
      <c r="Q48" s="42"/>
      <c r="R48" s="42"/>
      <c r="S48" s="42"/>
      <c r="T48" s="67"/>
      <c r="U48" s="53"/>
      <c r="V48" s="7"/>
    </row>
    <row r="49" spans="1:22" ht="30.75" customHeight="1">
      <c r="A49" s="161" t="s">
        <v>342</v>
      </c>
      <c r="B49" s="165" t="s">
        <v>327</v>
      </c>
      <c r="C49" s="161" t="s">
        <v>60</v>
      </c>
      <c r="D49" s="161" t="s">
        <v>67</v>
      </c>
      <c r="E49" s="161" t="s">
        <v>345</v>
      </c>
      <c r="F49" s="162" t="s">
        <v>102</v>
      </c>
      <c r="G49" s="324">
        <v>8</v>
      </c>
      <c r="H49" s="324">
        <v>5</v>
      </c>
      <c r="I49" s="324">
        <v>5</v>
      </c>
      <c r="J49" s="32"/>
      <c r="K49" s="57"/>
      <c r="L49" s="57"/>
      <c r="M49" s="56"/>
      <c r="N49" s="57"/>
      <c r="O49" s="33"/>
      <c r="P49" s="54"/>
      <c r="Q49" s="55"/>
      <c r="R49" s="55"/>
      <c r="S49" s="55"/>
      <c r="T49" s="55"/>
      <c r="U49" s="57"/>
      <c r="V49" s="7"/>
    </row>
    <row r="50" spans="1:21" ht="34.5" customHeight="1">
      <c r="A50" s="163" t="s">
        <v>343</v>
      </c>
      <c r="B50" s="172" t="s">
        <v>47</v>
      </c>
      <c r="C50" s="163"/>
      <c r="D50" s="163" t="s">
        <v>110</v>
      </c>
      <c r="E50" s="161"/>
      <c r="F50" s="161"/>
      <c r="G50" s="184">
        <f aca="true" t="shared" si="2" ref="G50:I52">G51</f>
        <v>12.5</v>
      </c>
      <c r="H50" s="184">
        <f t="shared" si="2"/>
        <v>10</v>
      </c>
      <c r="I50" s="184">
        <f t="shared" si="2"/>
        <v>10</v>
      </c>
      <c r="J50" s="30"/>
      <c r="K50" s="88"/>
      <c r="L50" s="88"/>
      <c r="M50" s="56"/>
      <c r="N50" s="44"/>
      <c r="O50" s="56"/>
      <c r="P50" s="56"/>
      <c r="Q50" s="56"/>
      <c r="R50" s="56"/>
      <c r="S50" s="56"/>
      <c r="T50" s="56"/>
      <c r="U50" s="56"/>
    </row>
    <row r="51" spans="1:21" ht="40.5" customHeight="1">
      <c r="A51" s="163" t="s">
        <v>135</v>
      </c>
      <c r="B51" s="172" t="s">
        <v>468</v>
      </c>
      <c r="C51" s="163" t="s">
        <v>60</v>
      </c>
      <c r="D51" s="163" t="s">
        <v>467</v>
      </c>
      <c r="E51" s="163"/>
      <c r="F51" s="169"/>
      <c r="G51" s="188">
        <f t="shared" si="2"/>
        <v>12.5</v>
      </c>
      <c r="H51" s="188">
        <f t="shared" si="2"/>
        <v>10</v>
      </c>
      <c r="I51" s="188">
        <f t="shared" si="2"/>
        <v>10</v>
      </c>
      <c r="J51" s="38"/>
      <c r="K51" s="57"/>
      <c r="L51" s="57"/>
      <c r="M51" s="56"/>
      <c r="N51" s="53"/>
      <c r="O51" s="56"/>
      <c r="P51" s="56"/>
      <c r="Q51" s="56"/>
      <c r="R51" s="56"/>
      <c r="S51" s="56"/>
      <c r="T51" s="56"/>
      <c r="U51" s="56"/>
    </row>
    <row r="52" spans="1:21" ht="80.25" customHeight="1">
      <c r="A52" s="163" t="s">
        <v>136</v>
      </c>
      <c r="B52" s="183" t="s">
        <v>346</v>
      </c>
      <c r="C52" s="163" t="s">
        <v>60</v>
      </c>
      <c r="D52" s="163" t="s">
        <v>467</v>
      </c>
      <c r="E52" s="163" t="s">
        <v>347</v>
      </c>
      <c r="F52" s="169"/>
      <c r="G52" s="188">
        <f t="shared" si="2"/>
        <v>12.5</v>
      </c>
      <c r="H52" s="188">
        <f t="shared" si="2"/>
        <v>10</v>
      </c>
      <c r="I52" s="188">
        <f t="shared" si="2"/>
        <v>10</v>
      </c>
      <c r="J52" s="38"/>
      <c r="K52" s="57"/>
      <c r="L52" s="57"/>
      <c r="M52" s="56"/>
      <c r="N52" s="53"/>
      <c r="O52" s="56"/>
      <c r="P52" s="56"/>
      <c r="Q52" s="56"/>
      <c r="R52" s="56"/>
      <c r="S52" s="56"/>
      <c r="T52" s="56"/>
      <c r="U52" s="56"/>
    </row>
    <row r="53" spans="1:21" ht="25.5">
      <c r="A53" s="161" t="s">
        <v>137</v>
      </c>
      <c r="B53" s="165" t="s">
        <v>327</v>
      </c>
      <c r="C53" s="161" t="s">
        <v>60</v>
      </c>
      <c r="D53" s="161" t="s">
        <v>467</v>
      </c>
      <c r="E53" s="161" t="s">
        <v>347</v>
      </c>
      <c r="F53" s="162" t="s">
        <v>102</v>
      </c>
      <c r="G53" s="324">
        <v>12.5</v>
      </c>
      <c r="H53" s="324">
        <v>10</v>
      </c>
      <c r="I53" s="324">
        <v>10</v>
      </c>
      <c r="J53" s="32"/>
      <c r="K53" s="57"/>
      <c r="L53" s="57"/>
      <c r="M53" s="56"/>
      <c r="N53" s="57"/>
      <c r="O53" s="56"/>
      <c r="P53" s="56"/>
      <c r="Q53" s="56"/>
      <c r="R53" s="56"/>
      <c r="S53" s="56"/>
      <c r="T53" s="56"/>
      <c r="U53" s="56"/>
    </row>
    <row r="54" spans="1:21" ht="17.25" customHeight="1">
      <c r="A54" s="163" t="s">
        <v>348</v>
      </c>
      <c r="B54" s="172" t="s">
        <v>83</v>
      </c>
      <c r="C54" s="161"/>
      <c r="D54" s="163" t="s">
        <v>111</v>
      </c>
      <c r="E54" s="161"/>
      <c r="F54" s="162"/>
      <c r="G54" s="184">
        <f>G55+G58</f>
        <v>168</v>
      </c>
      <c r="H54" s="184">
        <f>H55+H58</f>
        <v>172.6</v>
      </c>
      <c r="I54" s="184">
        <f>I55+I58</f>
        <v>177.5</v>
      </c>
      <c r="J54" s="30"/>
      <c r="K54" s="88"/>
      <c r="L54" s="88"/>
      <c r="M54" s="56"/>
      <c r="N54" s="44"/>
      <c r="O54" s="56"/>
      <c r="P54" s="56"/>
      <c r="Q54" s="56"/>
      <c r="R54" s="56"/>
      <c r="S54" s="56"/>
      <c r="T54" s="56"/>
      <c r="U54" s="56"/>
    </row>
    <row r="55" spans="1:21" ht="12.75">
      <c r="A55" s="163" t="s">
        <v>349</v>
      </c>
      <c r="B55" s="172" t="s">
        <v>87</v>
      </c>
      <c r="C55" s="163"/>
      <c r="D55" s="163" t="s">
        <v>84</v>
      </c>
      <c r="E55" s="161"/>
      <c r="F55" s="162"/>
      <c r="G55" s="184">
        <f aca="true" t="shared" si="3" ref="G55:I56">G56</f>
        <v>167</v>
      </c>
      <c r="H55" s="184">
        <f t="shared" si="3"/>
        <v>171.6</v>
      </c>
      <c r="I55" s="184">
        <f t="shared" si="3"/>
        <v>176.5</v>
      </c>
      <c r="J55" s="30"/>
      <c r="K55" s="88"/>
      <c r="L55" s="88"/>
      <c r="M55" s="56"/>
      <c r="N55" s="44"/>
      <c r="O55" s="56"/>
      <c r="P55" s="56"/>
      <c r="Q55" s="56"/>
      <c r="R55" s="56"/>
      <c r="S55" s="56"/>
      <c r="T55" s="56"/>
      <c r="U55" s="56"/>
    </row>
    <row r="56" spans="1:21" ht="57.75" customHeight="1">
      <c r="A56" s="163" t="s">
        <v>350</v>
      </c>
      <c r="B56" s="172" t="s">
        <v>352</v>
      </c>
      <c r="C56" s="163" t="s">
        <v>60</v>
      </c>
      <c r="D56" s="163" t="s">
        <v>84</v>
      </c>
      <c r="E56" s="163" t="s">
        <v>353</v>
      </c>
      <c r="F56" s="162"/>
      <c r="G56" s="185">
        <f t="shared" si="3"/>
        <v>167</v>
      </c>
      <c r="H56" s="185">
        <f t="shared" si="3"/>
        <v>171.6</v>
      </c>
      <c r="I56" s="185">
        <f t="shared" si="3"/>
        <v>176.5</v>
      </c>
      <c r="J56" s="39"/>
      <c r="K56" s="62"/>
      <c r="L56" s="62"/>
      <c r="M56" s="56"/>
      <c r="N56" s="53"/>
      <c r="O56" s="56"/>
      <c r="P56" s="56"/>
      <c r="Q56" s="56"/>
      <c r="R56" s="56"/>
      <c r="S56" s="56"/>
      <c r="T56" s="56"/>
      <c r="U56" s="56"/>
    </row>
    <row r="57" spans="1:21" ht="30.75" customHeight="1">
      <c r="A57" s="180" t="s">
        <v>351</v>
      </c>
      <c r="B57" s="165" t="s">
        <v>267</v>
      </c>
      <c r="C57" s="161" t="s">
        <v>60</v>
      </c>
      <c r="D57" s="161" t="s">
        <v>84</v>
      </c>
      <c r="E57" s="161" t="s">
        <v>353</v>
      </c>
      <c r="F57" s="162" t="s">
        <v>102</v>
      </c>
      <c r="G57" s="324">
        <v>167</v>
      </c>
      <c r="H57" s="324">
        <v>171.6</v>
      </c>
      <c r="I57" s="324">
        <v>176.5</v>
      </c>
      <c r="J57" s="82"/>
      <c r="K57" s="62"/>
      <c r="L57" s="62"/>
      <c r="M57" s="56"/>
      <c r="N57" s="62"/>
      <c r="O57" s="56"/>
      <c r="P57" s="56"/>
      <c r="Q57" s="56"/>
      <c r="R57" s="56"/>
      <c r="S57" s="56"/>
      <c r="T57" s="56"/>
      <c r="U57" s="56"/>
    </row>
    <row r="58" spans="1:21" ht="28.5" customHeight="1">
      <c r="A58" s="163" t="s">
        <v>354</v>
      </c>
      <c r="B58" s="172" t="s">
        <v>307</v>
      </c>
      <c r="C58" s="161"/>
      <c r="D58" s="163" t="s">
        <v>300</v>
      </c>
      <c r="E58" s="161"/>
      <c r="F58" s="162"/>
      <c r="G58" s="188">
        <f aca="true" t="shared" si="4" ref="G58:I59">G59</f>
        <v>1</v>
      </c>
      <c r="H58" s="188">
        <f t="shared" si="4"/>
        <v>1</v>
      </c>
      <c r="I58" s="188">
        <f t="shared" si="4"/>
        <v>1</v>
      </c>
      <c r="J58" s="82"/>
      <c r="K58" s="62"/>
      <c r="L58" s="62"/>
      <c r="M58" s="56"/>
      <c r="N58" s="62"/>
      <c r="O58" s="56"/>
      <c r="P58" s="56"/>
      <c r="Q58" s="56"/>
      <c r="R58" s="56"/>
      <c r="S58" s="56"/>
      <c r="T58" s="56"/>
      <c r="U58" s="56"/>
    </row>
    <row r="59" spans="1:21" ht="66" customHeight="1">
      <c r="A59" s="163" t="s">
        <v>355</v>
      </c>
      <c r="B59" s="172" t="s">
        <v>587</v>
      </c>
      <c r="C59" s="163" t="s">
        <v>60</v>
      </c>
      <c r="D59" s="163" t="s">
        <v>300</v>
      </c>
      <c r="E59" s="163" t="s">
        <v>447</v>
      </c>
      <c r="F59" s="162"/>
      <c r="G59" s="188">
        <f t="shared" si="4"/>
        <v>1</v>
      </c>
      <c r="H59" s="188">
        <f t="shared" si="4"/>
        <v>1</v>
      </c>
      <c r="I59" s="188">
        <f t="shared" si="4"/>
        <v>1</v>
      </c>
      <c r="J59" s="39"/>
      <c r="K59" s="62"/>
      <c r="L59" s="62"/>
      <c r="M59" s="56"/>
      <c r="N59" s="53"/>
      <c r="O59" s="56"/>
      <c r="P59" s="56"/>
      <c r="Q59" s="56"/>
      <c r="R59" s="56"/>
      <c r="S59" s="56"/>
      <c r="T59" s="56"/>
      <c r="U59" s="56"/>
    </row>
    <row r="60" spans="1:21" ht="33" customHeight="1">
      <c r="A60" s="180" t="s">
        <v>356</v>
      </c>
      <c r="B60" s="165" t="s">
        <v>267</v>
      </c>
      <c r="C60" s="161" t="s">
        <v>60</v>
      </c>
      <c r="D60" s="161" t="s">
        <v>300</v>
      </c>
      <c r="E60" s="161" t="s">
        <v>447</v>
      </c>
      <c r="F60" s="162" t="s">
        <v>102</v>
      </c>
      <c r="G60" s="324">
        <v>1</v>
      </c>
      <c r="H60" s="324">
        <v>1</v>
      </c>
      <c r="I60" s="324">
        <v>1</v>
      </c>
      <c r="J60" s="82"/>
      <c r="K60" s="62"/>
      <c r="L60" s="62"/>
      <c r="M60" s="56"/>
      <c r="N60" s="62"/>
      <c r="O60" s="56"/>
      <c r="P60" s="56"/>
      <c r="Q60" s="56"/>
      <c r="R60" s="56"/>
      <c r="S60" s="56"/>
      <c r="T60" s="56"/>
      <c r="U60" s="56"/>
    </row>
    <row r="61" spans="1:21" ht="18" customHeight="1">
      <c r="A61" s="163" t="s">
        <v>357</v>
      </c>
      <c r="B61" s="172" t="s">
        <v>98</v>
      </c>
      <c r="C61" s="161"/>
      <c r="D61" s="163" t="s">
        <v>112</v>
      </c>
      <c r="E61" s="161"/>
      <c r="F61" s="162"/>
      <c r="G61" s="184">
        <f>G62</f>
        <v>5115.1</v>
      </c>
      <c r="H61" s="184">
        <f>H62</f>
        <v>8163.4</v>
      </c>
      <c r="I61" s="184">
        <f>I62</f>
        <v>8399.800000000001</v>
      </c>
      <c r="J61" s="30"/>
      <c r="K61" s="88"/>
      <c r="L61" s="88"/>
      <c r="M61" s="56"/>
      <c r="N61" s="44"/>
      <c r="O61" s="56"/>
      <c r="P61" s="56"/>
      <c r="Q61" s="56"/>
      <c r="R61" s="56"/>
      <c r="S61" s="56"/>
      <c r="T61" s="56"/>
      <c r="U61" s="56"/>
    </row>
    <row r="62" spans="1:21" ht="19.5" customHeight="1">
      <c r="A62" s="163" t="s">
        <v>358</v>
      </c>
      <c r="B62" s="172" t="s">
        <v>7</v>
      </c>
      <c r="C62" s="163"/>
      <c r="D62" s="163" t="s">
        <v>6</v>
      </c>
      <c r="E62" s="186"/>
      <c r="F62" s="166"/>
      <c r="G62" s="188">
        <f>G63+G72</f>
        <v>5115.1</v>
      </c>
      <c r="H62" s="188">
        <f>H63+H72</f>
        <v>8163.4</v>
      </c>
      <c r="I62" s="188">
        <f>I63+I72</f>
        <v>8399.800000000001</v>
      </c>
      <c r="J62" s="38"/>
      <c r="K62" s="57"/>
      <c r="L62" s="57"/>
      <c r="M62" s="56"/>
      <c r="N62" s="57"/>
      <c r="O62" s="56"/>
      <c r="P62" s="56"/>
      <c r="Q62" s="56"/>
      <c r="R62" s="56"/>
      <c r="S62" s="56"/>
      <c r="T62" s="56"/>
      <c r="U62" s="56"/>
    </row>
    <row r="63" spans="1:21" ht="38.25">
      <c r="A63" s="163" t="s">
        <v>359</v>
      </c>
      <c r="B63" s="172" t="s">
        <v>360</v>
      </c>
      <c r="C63" s="163" t="s">
        <v>60</v>
      </c>
      <c r="D63" s="163" t="s">
        <v>6</v>
      </c>
      <c r="E63" s="163" t="s">
        <v>361</v>
      </c>
      <c r="F63" s="166"/>
      <c r="G63" s="188">
        <f>G64+G68+G70+G66</f>
        <v>2868.4</v>
      </c>
      <c r="H63" s="188">
        <f>H64+H68+H70+H66</f>
        <v>5737</v>
      </c>
      <c r="I63" s="188">
        <f>I64+I68+I70+I66</f>
        <v>5865.000000000001</v>
      </c>
      <c r="J63" s="38"/>
      <c r="K63" s="57"/>
      <c r="L63" s="57"/>
      <c r="M63" s="56"/>
      <c r="N63" s="53"/>
      <c r="O63" s="56"/>
      <c r="P63" s="56"/>
      <c r="Q63" s="56"/>
      <c r="R63" s="56"/>
      <c r="S63" s="56"/>
      <c r="T63" s="56"/>
      <c r="U63" s="56"/>
    </row>
    <row r="64" spans="1:21" ht="61.5" customHeight="1">
      <c r="A64" s="163" t="s">
        <v>368</v>
      </c>
      <c r="B64" s="172" t="s">
        <v>487</v>
      </c>
      <c r="C64" s="163" t="s">
        <v>60</v>
      </c>
      <c r="D64" s="163" t="s">
        <v>6</v>
      </c>
      <c r="E64" s="163" t="s">
        <v>362</v>
      </c>
      <c r="F64" s="166"/>
      <c r="G64" s="188">
        <f>G65</f>
        <v>1461.2</v>
      </c>
      <c r="H64" s="188">
        <f>H65</f>
        <v>4635.4</v>
      </c>
      <c r="I64" s="188">
        <f>I65</f>
        <v>4712.5</v>
      </c>
      <c r="J64" s="38"/>
      <c r="K64" s="57"/>
      <c r="L64" s="57"/>
      <c r="M64" s="56"/>
      <c r="N64" s="53"/>
      <c r="O64" s="56"/>
      <c r="P64" s="56"/>
      <c r="Q64" s="56"/>
      <c r="R64" s="56"/>
      <c r="S64" s="56"/>
      <c r="T64" s="56"/>
      <c r="U64" s="56"/>
    </row>
    <row r="65" spans="1:21" ht="25.5">
      <c r="A65" s="161" t="s">
        <v>369</v>
      </c>
      <c r="B65" s="165" t="s">
        <v>327</v>
      </c>
      <c r="C65" s="161" t="s">
        <v>60</v>
      </c>
      <c r="D65" s="161" t="s">
        <v>6</v>
      </c>
      <c r="E65" s="161" t="s">
        <v>362</v>
      </c>
      <c r="F65" s="167">
        <v>200</v>
      </c>
      <c r="G65" s="324">
        <v>1461.2</v>
      </c>
      <c r="H65" s="324">
        <v>4635.4</v>
      </c>
      <c r="I65" s="324">
        <v>4712.5</v>
      </c>
      <c r="J65" s="38"/>
      <c r="K65" s="57"/>
      <c r="L65" s="57"/>
      <c r="M65" s="56"/>
      <c r="N65" s="53"/>
      <c r="O65" s="56"/>
      <c r="P65" s="56"/>
      <c r="Q65" s="56"/>
      <c r="R65" s="56"/>
      <c r="S65" s="56"/>
      <c r="T65" s="56"/>
      <c r="U65" s="56"/>
    </row>
    <row r="66" spans="1:21" ht="48">
      <c r="A66" s="163" t="s">
        <v>366</v>
      </c>
      <c r="B66" s="303" t="s">
        <v>552</v>
      </c>
      <c r="C66" s="161" t="s">
        <v>60</v>
      </c>
      <c r="D66" s="197" t="s">
        <v>6</v>
      </c>
      <c r="E66" s="197" t="s">
        <v>536</v>
      </c>
      <c r="F66" s="215"/>
      <c r="G66" s="188">
        <f>G67</f>
        <v>145</v>
      </c>
      <c r="H66" s="188">
        <f>H67</f>
        <v>157</v>
      </c>
      <c r="I66" s="188">
        <f>I67</f>
        <v>164.1</v>
      </c>
      <c r="J66" s="38"/>
      <c r="K66" s="57"/>
      <c r="L66" s="57"/>
      <c r="M66" s="56"/>
      <c r="N66" s="53"/>
      <c r="O66" s="56"/>
      <c r="P66" s="56"/>
      <c r="Q66" s="56"/>
      <c r="R66" s="56"/>
      <c r="S66" s="56"/>
      <c r="T66" s="56"/>
      <c r="U66" s="56"/>
    </row>
    <row r="67" spans="1:21" ht="25.5">
      <c r="A67" s="163" t="s">
        <v>367</v>
      </c>
      <c r="B67" s="200" t="s">
        <v>327</v>
      </c>
      <c r="C67" s="161" t="s">
        <v>60</v>
      </c>
      <c r="D67" s="201" t="s">
        <v>6</v>
      </c>
      <c r="E67" s="201" t="s">
        <v>536</v>
      </c>
      <c r="F67" s="209">
        <v>200</v>
      </c>
      <c r="G67" s="324">
        <v>145</v>
      </c>
      <c r="H67" s="324">
        <v>157</v>
      </c>
      <c r="I67" s="324">
        <v>164.1</v>
      </c>
      <c r="J67" s="38"/>
      <c r="K67" s="57"/>
      <c r="L67" s="57"/>
      <c r="M67" s="56"/>
      <c r="N67" s="53"/>
      <c r="O67" s="56"/>
      <c r="P67" s="56"/>
      <c r="Q67" s="56"/>
      <c r="R67" s="56"/>
      <c r="S67" s="56"/>
      <c r="T67" s="56"/>
      <c r="U67" s="56"/>
    </row>
    <row r="68" spans="1:21" ht="66" customHeight="1">
      <c r="A68" s="163" t="s">
        <v>370</v>
      </c>
      <c r="B68" s="172" t="s">
        <v>488</v>
      </c>
      <c r="C68" s="163" t="s">
        <v>60</v>
      </c>
      <c r="D68" s="163" t="s">
        <v>6</v>
      </c>
      <c r="E68" s="163" t="s">
        <v>553</v>
      </c>
      <c r="F68" s="170"/>
      <c r="G68" s="188">
        <f>G69</f>
        <v>986.6</v>
      </c>
      <c r="H68" s="188">
        <f>H69</f>
        <v>634.6</v>
      </c>
      <c r="I68" s="188">
        <f>I69</f>
        <v>663.6</v>
      </c>
      <c r="J68" s="38"/>
      <c r="K68" s="57"/>
      <c r="L68" s="57"/>
      <c r="M68" s="56"/>
      <c r="N68" s="53"/>
      <c r="O68" s="56"/>
      <c r="P68" s="56"/>
      <c r="Q68" s="56"/>
      <c r="R68" s="56"/>
      <c r="S68" s="56"/>
      <c r="T68" s="56"/>
      <c r="U68" s="56"/>
    </row>
    <row r="69" spans="1:21" ht="25.5">
      <c r="A69" s="163" t="s">
        <v>371</v>
      </c>
      <c r="B69" s="165" t="s">
        <v>327</v>
      </c>
      <c r="C69" s="161" t="s">
        <v>60</v>
      </c>
      <c r="D69" s="161" t="s">
        <v>6</v>
      </c>
      <c r="E69" s="161" t="s">
        <v>553</v>
      </c>
      <c r="F69" s="167">
        <v>200</v>
      </c>
      <c r="G69" s="324">
        <v>986.6</v>
      </c>
      <c r="H69" s="324">
        <v>634.6</v>
      </c>
      <c r="I69" s="324">
        <v>663.6</v>
      </c>
      <c r="J69" s="38"/>
      <c r="K69" s="57"/>
      <c r="L69" s="57"/>
      <c r="M69" s="56"/>
      <c r="N69" s="53"/>
      <c r="O69" s="56"/>
      <c r="P69" s="56"/>
      <c r="Q69" s="56"/>
      <c r="R69" s="56"/>
      <c r="S69" s="56"/>
      <c r="T69" s="56"/>
      <c r="U69" s="56"/>
    </row>
    <row r="70" spans="1:21" ht="41.25" customHeight="1">
      <c r="A70" s="163" t="s">
        <v>538</v>
      </c>
      <c r="B70" s="172" t="s">
        <v>489</v>
      </c>
      <c r="C70" s="163" t="s">
        <v>60</v>
      </c>
      <c r="D70" s="163" t="s">
        <v>6</v>
      </c>
      <c r="E70" s="163" t="s">
        <v>550</v>
      </c>
      <c r="F70" s="170"/>
      <c r="G70" s="188">
        <f>G71</f>
        <v>275.6</v>
      </c>
      <c r="H70" s="188">
        <f>H71</f>
        <v>310</v>
      </c>
      <c r="I70" s="188">
        <f>I71</f>
        <v>324.8</v>
      </c>
      <c r="J70" s="38"/>
      <c r="K70" s="57"/>
      <c r="L70" s="57"/>
      <c r="M70" s="56"/>
      <c r="N70" s="53"/>
      <c r="O70" s="56"/>
      <c r="P70" s="56"/>
      <c r="Q70" s="56"/>
      <c r="R70" s="56"/>
      <c r="S70" s="56"/>
      <c r="T70" s="56"/>
      <c r="U70" s="56"/>
    </row>
    <row r="71" spans="1:21" ht="25.5">
      <c r="A71" s="163" t="s">
        <v>539</v>
      </c>
      <c r="B71" s="165" t="s">
        <v>327</v>
      </c>
      <c r="C71" s="161" t="s">
        <v>60</v>
      </c>
      <c r="D71" s="161" t="s">
        <v>6</v>
      </c>
      <c r="E71" s="161" t="s">
        <v>550</v>
      </c>
      <c r="F71" s="167">
        <v>200</v>
      </c>
      <c r="G71" s="324">
        <v>275.6</v>
      </c>
      <c r="H71" s="324">
        <v>310</v>
      </c>
      <c r="I71" s="324">
        <v>324.8</v>
      </c>
      <c r="J71" s="38"/>
      <c r="K71" s="57"/>
      <c r="L71" s="57"/>
      <c r="M71" s="56"/>
      <c r="N71" s="53"/>
      <c r="O71" s="56"/>
      <c r="P71" s="56"/>
      <c r="Q71" s="56"/>
      <c r="R71" s="56"/>
      <c r="S71" s="56"/>
      <c r="T71" s="56"/>
      <c r="U71" s="56"/>
    </row>
    <row r="72" spans="1:21" ht="31.5" customHeight="1">
      <c r="A72" s="163" t="s">
        <v>365</v>
      </c>
      <c r="B72" s="196" t="s">
        <v>473</v>
      </c>
      <c r="C72" s="163" t="s">
        <v>60</v>
      </c>
      <c r="D72" s="163" t="s">
        <v>6</v>
      </c>
      <c r="E72" s="178" t="s">
        <v>363</v>
      </c>
      <c r="F72" s="169"/>
      <c r="G72" s="188">
        <f>G73+G77+G75</f>
        <v>2246.7</v>
      </c>
      <c r="H72" s="188">
        <f>H73+H77+H75</f>
        <v>2426.4</v>
      </c>
      <c r="I72" s="188">
        <f>I73+I77+I75</f>
        <v>2534.8</v>
      </c>
      <c r="J72" s="38"/>
      <c r="K72" s="57"/>
      <c r="L72" s="57"/>
      <c r="M72" s="56"/>
      <c r="N72" s="53"/>
      <c r="O72" s="56"/>
      <c r="P72" s="56"/>
      <c r="Q72" s="56"/>
      <c r="R72" s="56"/>
      <c r="S72" s="56"/>
      <c r="T72" s="56"/>
      <c r="U72" s="56"/>
    </row>
    <row r="73" spans="1:21" ht="64.5" customHeight="1">
      <c r="A73" s="163" t="s">
        <v>372</v>
      </c>
      <c r="B73" s="172" t="s">
        <v>490</v>
      </c>
      <c r="C73" s="163" t="s">
        <v>60</v>
      </c>
      <c r="D73" s="163" t="s">
        <v>6</v>
      </c>
      <c r="E73" s="178" t="s">
        <v>364</v>
      </c>
      <c r="F73" s="169"/>
      <c r="G73" s="188">
        <f>G74</f>
        <v>631.2</v>
      </c>
      <c r="H73" s="188">
        <f>H74</f>
        <v>683.1</v>
      </c>
      <c r="I73" s="188">
        <f>I74</f>
        <v>711.8</v>
      </c>
      <c r="J73" s="38"/>
      <c r="K73" s="57"/>
      <c r="L73" s="57"/>
      <c r="M73" s="56"/>
      <c r="N73" s="53"/>
      <c r="O73" s="56"/>
      <c r="P73" s="56"/>
      <c r="Q73" s="56"/>
      <c r="R73" s="56"/>
      <c r="S73" s="56"/>
      <c r="T73" s="56"/>
      <c r="U73" s="56"/>
    </row>
    <row r="74" spans="1:21" ht="25.5">
      <c r="A74" s="163" t="s">
        <v>373</v>
      </c>
      <c r="B74" s="165" t="s">
        <v>327</v>
      </c>
      <c r="C74" s="161" t="s">
        <v>60</v>
      </c>
      <c r="D74" s="161" t="s">
        <v>6</v>
      </c>
      <c r="E74" s="180" t="s">
        <v>364</v>
      </c>
      <c r="F74" s="167">
        <v>200</v>
      </c>
      <c r="G74" s="324">
        <v>631.2</v>
      </c>
      <c r="H74" s="324">
        <v>683.1</v>
      </c>
      <c r="I74" s="324">
        <v>711.8</v>
      </c>
      <c r="J74" s="38"/>
      <c r="K74" s="57"/>
      <c r="L74" s="57"/>
      <c r="M74" s="56"/>
      <c r="N74" s="53"/>
      <c r="O74" s="56"/>
      <c r="P74" s="56"/>
      <c r="Q74" s="56"/>
      <c r="R74" s="56"/>
      <c r="S74" s="56"/>
      <c r="T74" s="56"/>
      <c r="U74" s="56"/>
    </row>
    <row r="75" spans="1:21" ht="46.5" customHeight="1">
      <c r="A75" s="163" t="s">
        <v>374</v>
      </c>
      <c r="B75" s="172" t="s">
        <v>554</v>
      </c>
      <c r="C75" s="163" t="s">
        <v>60</v>
      </c>
      <c r="D75" s="163" t="s">
        <v>6</v>
      </c>
      <c r="E75" s="178" t="s">
        <v>551</v>
      </c>
      <c r="F75" s="169"/>
      <c r="G75" s="188">
        <f>G76</f>
        <v>115.5</v>
      </c>
      <c r="H75" s="188">
        <f>H76</f>
        <v>120</v>
      </c>
      <c r="I75" s="188">
        <f>I76</f>
        <v>125.5</v>
      </c>
      <c r="J75" s="38"/>
      <c r="K75" s="57"/>
      <c r="L75" s="57"/>
      <c r="M75" s="56"/>
      <c r="N75" s="53"/>
      <c r="O75" s="56"/>
      <c r="P75" s="56"/>
      <c r="Q75" s="56"/>
      <c r="R75" s="56"/>
      <c r="S75" s="56"/>
      <c r="T75" s="56"/>
      <c r="U75" s="56"/>
    </row>
    <row r="76" spans="1:21" ht="25.5">
      <c r="A76" s="163" t="s">
        <v>375</v>
      </c>
      <c r="B76" s="165" t="s">
        <v>327</v>
      </c>
      <c r="C76" s="161" t="s">
        <v>60</v>
      </c>
      <c r="D76" s="161" t="s">
        <v>6</v>
      </c>
      <c r="E76" s="180" t="s">
        <v>551</v>
      </c>
      <c r="F76" s="167">
        <v>200</v>
      </c>
      <c r="G76" s="324">
        <v>115.5</v>
      </c>
      <c r="H76" s="324">
        <v>120</v>
      </c>
      <c r="I76" s="324">
        <v>125.5</v>
      </c>
      <c r="J76" s="38"/>
      <c r="K76" s="57"/>
      <c r="L76" s="57"/>
      <c r="M76" s="56"/>
      <c r="N76" s="53"/>
      <c r="O76" s="56"/>
      <c r="P76" s="56"/>
      <c r="Q76" s="56"/>
      <c r="R76" s="56"/>
      <c r="S76" s="56"/>
      <c r="T76" s="56"/>
      <c r="U76" s="56"/>
    </row>
    <row r="77" spans="1:21" ht="77.25" customHeight="1">
      <c r="A77" s="163" t="s">
        <v>565</v>
      </c>
      <c r="B77" s="172" t="s">
        <v>555</v>
      </c>
      <c r="C77" s="163" t="s">
        <v>60</v>
      </c>
      <c r="D77" s="163" t="s">
        <v>6</v>
      </c>
      <c r="E77" s="178" t="s">
        <v>486</v>
      </c>
      <c r="F77" s="169"/>
      <c r="G77" s="188">
        <f>G78</f>
        <v>1500</v>
      </c>
      <c r="H77" s="188">
        <f>H78</f>
        <v>1623.3</v>
      </c>
      <c r="I77" s="188">
        <f>I78</f>
        <v>1697.5</v>
      </c>
      <c r="J77" s="38"/>
      <c r="K77" s="57"/>
      <c r="L77" s="57"/>
      <c r="M77" s="56"/>
      <c r="N77" s="53"/>
      <c r="O77" s="56"/>
      <c r="P77" s="56"/>
      <c r="Q77" s="56"/>
      <c r="R77" s="56"/>
      <c r="S77" s="56"/>
      <c r="T77" s="56"/>
      <c r="U77" s="56"/>
    </row>
    <row r="78" spans="1:21" ht="25.5">
      <c r="A78" s="163" t="s">
        <v>566</v>
      </c>
      <c r="B78" s="165" t="s">
        <v>327</v>
      </c>
      <c r="C78" s="161" t="s">
        <v>60</v>
      </c>
      <c r="D78" s="161" t="s">
        <v>6</v>
      </c>
      <c r="E78" s="180" t="s">
        <v>486</v>
      </c>
      <c r="F78" s="167">
        <v>200</v>
      </c>
      <c r="G78" s="324">
        <v>1500</v>
      </c>
      <c r="H78" s="324">
        <v>1623.3</v>
      </c>
      <c r="I78" s="324">
        <v>1697.5</v>
      </c>
      <c r="J78" s="38"/>
      <c r="K78" s="57"/>
      <c r="L78" s="57"/>
      <c r="M78" s="56"/>
      <c r="N78" s="53"/>
      <c r="O78" s="56"/>
      <c r="P78" s="56"/>
      <c r="Q78" s="56"/>
      <c r="R78" s="56"/>
      <c r="S78" s="56"/>
      <c r="T78" s="56"/>
      <c r="U78" s="56"/>
    </row>
    <row r="79" spans="1:21" ht="17.25" customHeight="1">
      <c r="A79" s="163" t="s">
        <v>138</v>
      </c>
      <c r="B79" s="172" t="s">
        <v>114</v>
      </c>
      <c r="C79" s="163"/>
      <c r="D79" s="163" t="s">
        <v>115</v>
      </c>
      <c r="E79" s="187"/>
      <c r="F79" s="164"/>
      <c r="G79" s="188">
        <f aca="true" t="shared" si="5" ref="G79:I81">G80</f>
        <v>1</v>
      </c>
      <c r="H79" s="188">
        <f t="shared" si="5"/>
        <v>8</v>
      </c>
      <c r="I79" s="188">
        <f t="shared" si="5"/>
        <v>1</v>
      </c>
      <c r="J79" s="38"/>
      <c r="K79" s="57"/>
      <c r="L79" s="57"/>
      <c r="M79" s="56"/>
      <c r="N79" s="53"/>
      <c r="O79" s="56"/>
      <c r="P79" s="56"/>
      <c r="Q79" s="56"/>
      <c r="R79" s="56"/>
      <c r="S79" s="56"/>
      <c r="T79" s="56"/>
      <c r="U79" s="56"/>
    </row>
    <row r="80" spans="1:21" ht="27" customHeight="1">
      <c r="A80" s="163" t="s">
        <v>385</v>
      </c>
      <c r="B80" s="172" t="s">
        <v>116</v>
      </c>
      <c r="C80" s="163"/>
      <c r="D80" s="163" t="s">
        <v>117</v>
      </c>
      <c r="E80" s="187"/>
      <c r="F80" s="164"/>
      <c r="G80" s="188">
        <f t="shared" si="5"/>
        <v>1</v>
      </c>
      <c r="H80" s="188">
        <f t="shared" si="5"/>
        <v>8</v>
      </c>
      <c r="I80" s="188">
        <f t="shared" si="5"/>
        <v>1</v>
      </c>
      <c r="J80" s="38"/>
      <c r="K80" s="57"/>
      <c r="L80" s="57"/>
      <c r="M80" s="56"/>
      <c r="N80" s="53"/>
      <c r="O80" s="56"/>
      <c r="P80" s="56"/>
      <c r="Q80" s="56"/>
      <c r="R80" s="56"/>
      <c r="S80" s="56"/>
      <c r="T80" s="56"/>
      <c r="U80" s="56"/>
    </row>
    <row r="81" spans="1:21" ht="69.75" customHeight="1">
      <c r="A81" s="163" t="s">
        <v>386</v>
      </c>
      <c r="B81" s="172" t="s">
        <v>588</v>
      </c>
      <c r="C81" s="163" t="s">
        <v>60</v>
      </c>
      <c r="D81" s="163" t="s">
        <v>117</v>
      </c>
      <c r="E81" s="178" t="s">
        <v>448</v>
      </c>
      <c r="F81" s="171"/>
      <c r="G81" s="188">
        <f t="shared" si="5"/>
        <v>1</v>
      </c>
      <c r="H81" s="188">
        <f t="shared" si="5"/>
        <v>8</v>
      </c>
      <c r="I81" s="188">
        <f t="shared" si="5"/>
        <v>1</v>
      </c>
      <c r="J81" s="38"/>
      <c r="K81" s="57"/>
      <c r="L81" s="57"/>
      <c r="M81" s="56"/>
      <c r="N81" s="53"/>
      <c r="O81" s="56"/>
      <c r="P81" s="56"/>
      <c r="Q81" s="56"/>
      <c r="R81" s="56"/>
      <c r="S81" s="56"/>
      <c r="T81" s="56"/>
      <c r="U81" s="56"/>
    </row>
    <row r="82" spans="1:21" ht="25.5">
      <c r="A82" s="180" t="s">
        <v>387</v>
      </c>
      <c r="B82" s="165" t="s">
        <v>327</v>
      </c>
      <c r="C82" s="161" t="s">
        <v>60</v>
      </c>
      <c r="D82" s="161" t="s">
        <v>117</v>
      </c>
      <c r="E82" s="180" t="s">
        <v>448</v>
      </c>
      <c r="F82" s="162" t="s">
        <v>102</v>
      </c>
      <c r="G82" s="324">
        <v>1</v>
      </c>
      <c r="H82" s="324">
        <v>8</v>
      </c>
      <c r="I82" s="324">
        <v>1</v>
      </c>
      <c r="J82" s="32"/>
      <c r="K82" s="57"/>
      <c r="L82" s="57"/>
      <c r="M82" s="56"/>
      <c r="N82" s="57"/>
      <c r="O82" s="56"/>
      <c r="P82" s="56"/>
      <c r="Q82" s="56"/>
      <c r="R82" s="56"/>
      <c r="S82" s="56"/>
      <c r="T82" s="56"/>
      <c r="U82" s="56"/>
    </row>
    <row r="83" spans="1:21" ht="18.75" customHeight="1">
      <c r="A83" s="163" t="s">
        <v>139</v>
      </c>
      <c r="B83" s="172" t="s">
        <v>23</v>
      </c>
      <c r="C83" s="172"/>
      <c r="D83" s="163" t="s">
        <v>118</v>
      </c>
      <c r="E83" s="163"/>
      <c r="F83" s="164"/>
      <c r="G83" s="188">
        <f>G84+G87</f>
        <v>99.9</v>
      </c>
      <c r="H83" s="188">
        <f>H84+H87</f>
        <v>116</v>
      </c>
      <c r="I83" s="188">
        <f>I84+I87</f>
        <v>106</v>
      </c>
      <c r="J83" s="38"/>
      <c r="K83" s="57"/>
      <c r="L83" s="57"/>
      <c r="M83" s="56"/>
      <c r="N83" s="53"/>
      <c r="O83" s="56"/>
      <c r="P83" s="56"/>
      <c r="Q83" s="56"/>
      <c r="R83" s="56"/>
      <c r="S83" s="56"/>
      <c r="T83" s="56"/>
      <c r="U83" s="56"/>
    </row>
    <row r="84" spans="1:21" ht="40.5" customHeight="1">
      <c r="A84" s="163" t="s">
        <v>388</v>
      </c>
      <c r="B84" s="172" t="s">
        <v>89</v>
      </c>
      <c r="C84" s="163"/>
      <c r="D84" s="163" t="s">
        <v>88</v>
      </c>
      <c r="E84" s="163"/>
      <c r="F84" s="162"/>
      <c r="G84" s="188">
        <f aca="true" t="shared" si="6" ref="G84:I85">G85</f>
        <v>20</v>
      </c>
      <c r="H84" s="188">
        <f t="shared" si="6"/>
        <v>20</v>
      </c>
      <c r="I84" s="188">
        <f t="shared" si="6"/>
        <v>20</v>
      </c>
      <c r="J84" s="38"/>
      <c r="K84" s="57"/>
      <c r="L84" s="57"/>
      <c r="M84" s="56"/>
      <c r="N84" s="53"/>
      <c r="O84" s="56"/>
      <c r="P84" s="56"/>
      <c r="Q84" s="56"/>
      <c r="R84" s="56"/>
      <c r="S84" s="56"/>
      <c r="T84" s="56"/>
      <c r="U84" s="56"/>
    </row>
    <row r="85" spans="1:21" ht="77.25" customHeight="1">
      <c r="A85" s="163" t="s">
        <v>389</v>
      </c>
      <c r="B85" s="189" t="s">
        <v>217</v>
      </c>
      <c r="C85" s="163" t="s">
        <v>60</v>
      </c>
      <c r="D85" s="163" t="s">
        <v>88</v>
      </c>
      <c r="E85" s="163" t="s">
        <v>376</v>
      </c>
      <c r="F85" s="162"/>
      <c r="G85" s="188">
        <f t="shared" si="6"/>
        <v>20</v>
      </c>
      <c r="H85" s="188">
        <f t="shared" si="6"/>
        <v>20</v>
      </c>
      <c r="I85" s="188">
        <f t="shared" si="6"/>
        <v>20</v>
      </c>
      <c r="J85" s="38"/>
      <c r="K85" s="57"/>
      <c r="L85" s="57"/>
      <c r="M85" s="56"/>
      <c r="N85" s="53"/>
      <c r="O85" s="56"/>
      <c r="P85" s="56"/>
      <c r="Q85" s="56"/>
      <c r="R85" s="56"/>
      <c r="S85" s="56"/>
      <c r="T85" s="56"/>
      <c r="U85" s="56"/>
    </row>
    <row r="86" spans="1:21" ht="25.5">
      <c r="A86" s="161" t="s">
        <v>390</v>
      </c>
      <c r="B86" s="165" t="s">
        <v>327</v>
      </c>
      <c r="C86" s="161" t="s">
        <v>60</v>
      </c>
      <c r="D86" s="161" t="s">
        <v>88</v>
      </c>
      <c r="E86" s="161" t="s">
        <v>376</v>
      </c>
      <c r="F86" s="162" t="s">
        <v>102</v>
      </c>
      <c r="G86" s="324">
        <v>20</v>
      </c>
      <c r="H86" s="324">
        <v>20</v>
      </c>
      <c r="I86" s="324">
        <v>20</v>
      </c>
      <c r="J86" s="32"/>
      <c r="K86" s="57"/>
      <c r="L86" s="57"/>
      <c r="M86" s="56"/>
      <c r="N86" s="57"/>
      <c r="O86" s="56"/>
      <c r="P86" s="56"/>
      <c r="Q86" s="56"/>
      <c r="R86" s="56"/>
      <c r="S86" s="56"/>
      <c r="T86" s="56"/>
      <c r="U86" s="56"/>
    </row>
    <row r="87" spans="1:21" ht="18.75" customHeight="1">
      <c r="A87" s="163" t="s">
        <v>391</v>
      </c>
      <c r="B87" s="172" t="s">
        <v>235</v>
      </c>
      <c r="C87" s="163"/>
      <c r="D87" s="163" t="s">
        <v>236</v>
      </c>
      <c r="E87" s="163"/>
      <c r="F87" s="162"/>
      <c r="G87" s="188">
        <f>G88+G90+G92+G94+G96</f>
        <v>79.9</v>
      </c>
      <c r="H87" s="188">
        <f>H88+H90+H92+H94+H96</f>
        <v>96</v>
      </c>
      <c r="I87" s="188">
        <f>I88+I90+I92+I94+I96</f>
        <v>86</v>
      </c>
      <c r="J87" s="38"/>
      <c r="K87" s="57"/>
      <c r="L87" s="57"/>
      <c r="M87" s="56"/>
      <c r="N87" s="53"/>
      <c r="O87" s="56"/>
      <c r="P87" s="56"/>
      <c r="Q87" s="56"/>
      <c r="R87" s="56"/>
      <c r="S87" s="56"/>
      <c r="T87" s="56"/>
      <c r="U87" s="56"/>
    </row>
    <row r="88" spans="1:21" ht="27" customHeight="1">
      <c r="A88" s="163" t="s">
        <v>392</v>
      </c>
      <c r="B88" s="172" t="s">
        <v>377</v>
      </c>
      <c r="C88" s="163" t="s">
        <v>60</v>
      </c>
      <c r="D88" s="163" t="s">
        <v>236</v>
      </c>
      <c r="E88" s="163" t="s">
        <v>378</v>
      </c>
      <c r="F88" s="162"/>
      <c r="G88" s="188">
        <f>G89</f>
        <v>56</v>
      </c>
      <c r="H88" s="188">
        <f>H89</f>
        <v>60</v>
      </c>
      <c r="I88" s="188">
        <f>I89</f>
        <v>62</v>
      </c>
      <c r="J88" s="38"/>
      <c r="K88" s="57"/>
      <c r="L88" s="57"/>
      <c r="M88" s="56"/>
      <c r="N88" s="53"/>
      <c r="O88" s="56"/>
      <c r="P88" s="56"/>
      <c r="Q88" s="56"/>
      <c r="R88" s="56"/>
      <c r="S88" s="56"/>
      <c r="T88" s="56"/>
      <c r="U88" s="56"/>
    </row>
    <row r="89" spans="1:21" ht="25.5">
      <c r="A89" s="161" t="s">
        <v>149</v>
      </c>
      <c r="B89" s="165" t="s">
        <v>327</v>
      </c>
      <c r="C89" s="161" t="s">
        <v>60</v>
      </c>
      <c r="D89" s="161" t="s">
        <v>236</v>
      </c>
      <c r="E89" s="161" t="s">
        <v>378</v>
      </c>
      <c r="F89" s="162" t="s">
        <v>102</v>
      </c>
      <c r="G89" s="324">
        <v>56</v>
      </c>
      <c r="H89" s="324">
        <v>60</v>
      </c>
      <c r="I89" s="324">
        <v>62</v>
      </c>
      <c r="J89" s="32"/>
      <c r="K89" s="57"/>
      <c r="L89" s="57"/>
      <c r="M89" s="56"/>
      <c r="N89" s="57"/>
      <c r="O89" s="56"/>
      <c r="P89" s="56"/>
      <c r="Q89" s="56"/>
      <c r="R89" s="56"/>
      <c r="S89" s="56"/>
      <c r="T89" s="56"/>
      <c r="U89" s="56"/>
    </row>
    <row r="90" spans="1:21" ht="78" customHeight="1">
      <c r="A90" s="163" t="s">
        <v>393</v>
      </c>
      <c r="B90" s="172" t="s">
        <v>597</v>
      </c>
      <c r="C90" s="163" t="s">
        <v>60</v>
      </c>
      <c r="D90" s="163" t="s">
        <v>236</v>
      </c>
      <c r="E90" s="163" t="s">
        <v>379</v>
      </c>
      <c r="F90" s="164"/>
      <c r="G90" s="188">
        <f>G91</f>
        <v>8.5</v>
      </c>
      <c r="H90" s="188">
        <f>H91</f>
        <v>10</v>
      </c>
      <c r="I90" s="188">
        <f>I91</f>
        <v>11</v>
      </c>
      <c r="J90" s="32"/>
      <c r="K90" s="57"/>
      <c r="L90" s="57"/>
      <c r="M90" s="56"/>
      <c r="N90" s="57"/>
      <c r="O90" s="56"/>
      <c r="P90" s="56"/>
      <c r="Q90" s="56"/>
      <c r="R90" s="56"/>
      <c r="S90" s="56"/>
      <c r="T90" s="56"/>
      <c r="U90" s="56"/>
    </row>
    <row r="91" spans="1:21" ht="25.5">
      <c r="A91" s="161" t="s">
        <v>394</v>
      </c>
      <c r="B91" s="165" t="s">
        <v>327</v>
      </c>
      <c r="C91" s="161" t="s">
        <v>60</v>
      </c>
      <c r="D91" s="161" t="s">
        <v>236</v>
      </c>
      <c r="E91" s="161" t="s">
        <v>379</v>
      </c>
      <c r="F91" s="162" t="s">
        <v>102</v>
      </c>
      <c r="G91" s="324">
        <v>8.5</v>
      </c>
      <c r="H91" s="324">
        <v>10</v>
      </c>
      <c r="I91" s="324">
        <v>11</v>
      </c>
      <c r="J91" s="38"/>
      <c r="K91" s="57"/>
      <c r="L91" s="57"/>
      <c r="M91" s="56"/>
      <c r="N91" s="53"/>
      <c r="O91" s="56"/>
      <c r="P91" s="56"/>
      <c r="Q91" s="56"/>
      <c r="R91" s="56"/>
      <c r="S91" s="56"/>
      <c r="T91" s="56"/>
      <c r="U91" s="56"/>
    </row>
    <row r="92" spans="1:21" ht="63.75">
      <c r="A92" s="163" t="s">
        <v>474</v>
      </c>
      <c r="B92" s="172" t="s">
        <v>381</v>
      </c>
      <c r="C92" s="163" t="s">
        <v>60</v>
      </c>
      <c r="D92" s="163" t="s">
        <v>236</v>
      </c>
      <c r="E92" s="163" t="s">
        <v>380</v>
      </c>
      <c r="F92" s="164"/>
      <c r="G92" s="188">
        <f>G93</f>
        <v>1</v>
      </c>
      <c r="H92" s="188">
        <f>H93</f>
        <v>8</v>
      </c>
      <c r="I92" s="188">
        <f>I93</f>
        <v>1</v>
      </c>
      <c r="J92" s="32"/>
      <c r="K92" s="57"/>
      <c r="L92" s="57"/>
      <c r="M92" s="56"/>
      <c r="N92" s="57"/>
      <c r="O92" s="56"/>
      <c r="P92" s="56"/>
      <c r="Q92" s="56"/>
      <c r="R92" s="56"/>
      <c r="S92" s="56"/>
      <c r="T92" s="56"/>
      <c r="U92" s="56"/>
    </row>
    <row r="93" spans="1:21" ht="25.5">
      <c r="A93" s="161" t="s">
        <v>395</v>
      </c>
      <c r="B93" s="165" t="s">
        <v>327</v>
      </c>
      <c r="C93" s="161" t="s">
        <v>60</v>
      </c>
      <c r="D93" s="161" t="s">
        <v>236</v>
      </c>
      <c r="E93" s="161" t="s">
        <v>380</v>
      </c>
      <c r="F93" s="162" t="s">
        <v>102</v>
      </c>
      <c r="G93" s="324">
        <v>1</v>
      </c>
      <c r="H93" s="324">
        <v>8</v>
      </c>
      <c r="I93" s="324">
        <v>1</v>
      </c>
      <c r="J93" s="38"/>
      <c r="K93" s="57"/>
      <c r="L93" s="57"/>
      <c r="M93" s="56"/>
      <c r="N93" s="53"/>
      <c r="O93" s="56"/>
      <c r="P93" s="56"/>
      <c r="Q93" s="56"/>
      <c r="R93" s="56"/>
      <c r="S93" s="56"/>
      <c r="T93" s="56"/>
      <c r="U93" s="56"/>
    </row>
    <row r="94" spans="1:21" ht="83.25" customHeight="1">
      <c r="A94" s="163" t="s">
        <v>475</v>
      </c>
      <c r="B94" s="172" t="s">
        <v>382</v>
      </c>
      <c r="C94" s="163" t="s">
        <v>60</v>
      </c>
      <c r="D94" s="163" t="s">
        <v>236</v>
      </c>
      <c r="E94" s="163" t="s">
        <v>383</v>
      </c>
      <c r="F94" s="169"/>
      <c r="G94" s="188">
        <f>G95</f>
        <v>1</v>
      </c>
      <c r="H94" s="188">
        <f>H95</f>
        <v>8</v>
      </c>
      <c r="I94" s="188">
        <f>I95</f>
        <v>1</v>
      </c>
      <c r="J94" s="7"/>
      <c r="N94" s="53"/>
      <c r="O94" s="56"/>
      <c r="P94" s="56"/>
      <c r="Q94" s="56"/>
      <c r="R94" s="56"/>
      <c r="S94" s="56"/>
      <c r="T94" s="56"/>
      <c r="U94" s="56"/>
    </row>
    <row r="95" spans="1:21" ht="25.5">
      <c r="A95" s="161" t="s">
        <v>396</v>
      </c>
      <c r="B95" s="165" t="s">
        <v>327</v>
      </c>
      <c r="C95" s="161" t="s">
        <v>60</v>
      </c>
      <c r="D95" s="161" t="s">
        <v>236</v>
      </c>
      <c r="E95" s="161" t="s">
        <v>383</v>
      </c>
      <c r="F95" s="162" t="s">
        <v>102</v>
      </c>
      <c r="G95" s="324">
        <v>1</v>
      </c>
      <c r="H95" s="324">
        <v>8</v>
      </c>
      <c r="I95" s="324">
        <v>1</v>
      </c>
      <c r="J95" s="7"/>
      <c r="N95" s="53"/>
      <c r="O95" s="56"/>
      <c r="P95" s="56"/>
      <c r="Q95" s="56"/>
      <c r="R95" s="56"/>
      <c r="S95" s="56"/>
      <c r="T95" s="56"/>
      <c r="U95" s="56"/>
    </row>
    <row r="96" spans="1:21" ht="126.75" customHeight="1">
      <c r="A96" s="163" t="s">
        <v>476</v>
      </c>
      <c r="B96" s="172" t="s">
        <v>595</v>
      </c>
      <c r="C96" s="163" t="s">
        <v>60</v>
      </c>
      <c r="D96" s="163" t="s">
        <v>236</v>
      </c>
      <c r="E96" s="163" t="s">
        <v>384</v>
      </c>
      <c r="F96" s="155"/>
      <c r="G96" s="188">
        <f>G97</f>
        <v>13.4</v>
      </c>
      <c r="H96" s="188">
        <f>H97</f>
        <v>10</v>
      </c>
      <c r="I96" s="188">
        <f>I97</f>
        <v>11</v>
      </c>
      <c r="J96" s="32"/>
      <c r="K96" s="57"/>
      <c r="L96" s="57"/>
      <c r="M96" s="56"/>
      <c r="N96" s="57"/>
      <c r="O96" s="56"/>
      <c r="P96" s="56"/>
      <c r="Q96" s="56"/>
      <c r="R96" s="56"/>
      <c r="S96" s="56"/>
      <c r="T96" s="56"/>
      <c r="U96" s="56"/>
    </row>
    <row r="97" spans="1:21" ht="25.5">
      <c r="A97" s="180" t="s">
        <v>477</v>
      </c>
      <c r="B97" s="165" t="s">
        <v>327</v>
      </c>
      <c r="C97" s="161" t="s">
        <v>60</v>
      </c>
      <c r="D97" s="161" t="s">
        <v>236</v>
      </c>
      <c r="E97" s="161" t="s">
        <v>384</v>
      </c>
      <c r="F97" s="162" t="s">
        <v>102</v>
      </c>
      <c r="G97" s="324">
        <v>13.4</v>
      </c>
      <c r="H97" s="324">
        <v>10</v>
      </c>
      <c r="I97" s="324">
        <v>11</v>
      </c>
      <c r="J97" s="38"/>
      <c r="K97" s="57"/>
      <c r="L97" s="57"/>
      <c r="M97" s="56"/>
      <c r="N97" s="53"/>
      <c r="O97" s="56"/>
      <c r="P97" s="56"/>
      <c r="Q97" s="56"/>
      <c r="R97" s="56"/>
      <c r="S97" s="56"/>
      <c r="T97" s="56"/>
      <c r="U97" s="56"/>
    </row>
    <row r="98" spans="1:21" ht="15.75" customHeight="1">
      <c r="A98" s="163" t="s">
        <v>140</v>
      </c>
      <c r="B98" s="172" t="s">
        <v>471</v>
      </c>
      <c r="C98" s="172"/>
      <c r="D98" s="163" t="s">
        <v>119</v>
      </c>
      <c r="E98" s="161"/>
      <c r="F98" s="162"/>
      <c r="G98" s="188">
        <f>G99</f>
        <v>13125.8</v>
      </c>
      <c r="H98" s="188">
        <f>H99</f>
        <v>13754.3</v>
      </c>
      <c r="I98" s="188">
        <f>I99</f>
        <v>14386.72</v>
      </c>
      <c r="J98" s="32"/>
      <c r="K98" s="57"/>
      <c r="L98" s="57"/>
      <c r="M98" s="56"/>
      <c r="N98" s="57"/>
      <c r="O98" s="56"/>
      <c r="P98" s="56"/>
      <c r="Q98" s="56"/>
      <c r="R98" s="56"/>
      <c r="S98" s="56"/>
      <c r="T98" s="56"/>
      <c r="U98" s="56"/>
    </row>
    <row r="99" spans="1:21" ht="15.75" customHeight="1">
      <c r="A99" s="163" t="s">
        <v>397</v>
      </c>
      <c r="B99" s="172" t="s">
        <v>54</v>
      </c>
      <c r="C99" s="161"/>
      <c r="D99" s="163" t="s">
        <v>48</v>
      </c>
      <c r="E99" s="163"/>
      <c r="F99" s="164"/>
      <c r="G99" s="188">
        <f>G100+G104+G106+G108+G112+G110</f>
        <v>13125.8</v>
      </c>
      <c r="H99" s="188">
        <f>H100+H104+H106+H108+H112+H110</f>
        <v>13754.3</v>
      </c>
      <c r="I99" s="188">
        <f>I100+I104+I106+I108+I112+I110</f>
        <v>14386.72</v>
      </c>
      <c r="J99" s="38"/>
      <c r="K99" s="57"/>
      <c r="L99" s="57"/>
      <c r="M99" s="56"/>
      <c r="N99" s="53"/>
      <c r="O99" s="56"/>
      <c r="P99" s="56"/>
      <c r="Q99" s="56"/>
      <c r="R99" s="56"/>
      <c r="S99" s="56"/>
      <c r="T99" s="56"/>
      <c r="U99" s="56"/>
    </row>
    <row r="100" spans="1:21" ht="26.25" customHeight="1">
      <c r="A100" s="163" t="s">
        <v>401</v>
      </c>
      <c r="B100" s="189" t="s">
        <v>399</v>
      </c>
      <c r="C100" s="163" t="s">
        <v>60</v>
      </c>
      <c r="D100" s="163" t="s">
        <v>48</v>
      </c>
      <c r="E100" s="163" t="s">
        <v>400</v>
      </c>
      <c r="F100" s="162"/>
      <c r="G100" s="188">
        <f>G101+G102+G103</f>
        <v>11591.599999999999</v>
      </c>
      <c r="H100" s="188">
        <f>H101+H102+H103</f>
        <v>12154.699999999999</v>
      </c>
      <c r="I100" s="188">
        <f>I101+I102+I103</f>
        <v>12708.72</v>
      </c>
      <c r="J100" s="32"/>
      <c r="K100" s="57"/>
      <c r="L100" s="57"/>
      <c r="M100" s="56"/>
      <c r="N100" s="57"/>
      <c r="O100" s="56"/>
      <c r="P100" s="56"/>
      <c r="Q100" s="56"/>
      <c r="R100" s="56"/>
      <c r="S100" s="56"/>
      <c r="T100" s="56"/>
      <c r="U100" s="56"/>
    </row>
    <row r="101" spans="1:21" ht="63.75">
      <c r="A101" s="161" t="s">
        <v>146</v>
      </c>
      <c r="B101" s="165" t="s">
        <v>130</v>
      </c>
      <c r="C101" s="161" t="s">
        <v>60</v>
      </c>
      <c r="D101" s="161" t="s">
        <v>48</v>
      </c>
      <c r="E101" s="161" t="s">
        <v>400</v>
      </c>
      <c r="F101" s="162" t="s">
        <v>101</v>
      </c>
      <c r="G101" s="324">
        <v>9402.5</v>
      </c>
      <c r="H101" s="324">
        <v>9860.4</v>
      </c>
      <c r="I101" s="324">
        <v>10311.02</v>
      </c>
      <c r="J101" s="57"/>
      <c r="K101" s="57"/>
      <c r="L101" s="57"/>
      <c r="M101" s="56"/>
      <c r="N101" s="53"/>
      <c r="O101" s="56"/>
      <c r="P101" s="56"/>
      <c r="Q101" s="56"/>
      <c r="R101" s="56"/>
      <c r="S101" s="56"/>
      <c r="T101" s="56"/>
      <c r="U101" s="56"/>
    </row>
    <row r="102" spans="1:21" ht="25.5">
      <c r="A102" s="161" t="s">
        <v>218</v>
      </c>
      <c r="B102" s="165" t="s">
        <v>327</v>
      </c>
      <c r="C102" s="161" t="s">
        <v>60</v>
      </c>
      <c r="D102" s="161" t="s">
        <v>48</v>
      </c>
      <c r="E102" s="161" t="s">
        <v>400</v>
      </c>
      <c r="F102" s="162" t="s">
        <v>102</v>
      </c>
      <c r="G102" s="324">
        <v>2159.3</v>
      </c>
      <c r="H102" s="324">
        <v>2264</v>
      </c>
      <c r="I102" s="324">
        <v>2367.4</v>
      </c>
      <c r="J102" s="38"/>
      <c r="K102" s="57"/>
      <c r="L102" s="57"/>
      <c r="M102" s="56"/>
      <c r="N102" s="53"/>
      <c r="O102" s="56"/>
      <c r="P102" s="56"/>
      <c r="Q102" s="56"/>
      <c r="R102" s="56"/>
      <c r="S102" s="56"/>
      <c r="T102" s="56"/>
      <c r="U102" s="56"/>
    </row>
    <row r="103" spans="1:21" ht="17.25" customHeight="1">
      <c r="A103" s="161" t="s">
        <v>219</v>
      </c>
      <c r="B103" s="165" t="s">
        <v>105</v>
      </c>
      <c r="C103" s="161" t="s">
        <v>60</v>
      </c>
      <c r="D103" s="161" t="s">
        <v>48</v>
      </c>
      <c r="E103" s="161" t="s">
        <v>400</v>
      </c>
      <c r="F103" s="162" t="s">
        <v>103</v>
      </c>
      <c r="G103" s="324">
        <v>29.8</v>
      </c>
      <c r="H103" s="324">
        <v>30.3</v>
      </c>
      <c r="I103" s="324">
        <v>30.3</v>
      </c>
      <c r="J103" s="32"/>
      <c r="K103" s="57"/>
      <c r="L103" s="57"/>
      <c r="M103" s="56"/>
      <c r="N103" s="57"/>
      <c r="O103" s="56"/>
      <c r="P103" s="56"/>
      <c r="Q103" s="56"/>
      <c r="R103" s="56"/>
      <c r="S103" s="56"/>
      <c r="T103" s="56"/>
      <c r="U103" s="56"/>
    </row>
    <row r="104" spans="1:21" ht="53.25" customHeight="1">
      <c r="A104" s="163" t="s">
        <v>403</v>
      </c>
      <c r="B104" s="172" t="s">
        <v>402</v>
      </c>
      <c r="C104" s="163" t="s">
        <v>60</v>
      </c>
      <c r="D104" s="163" t="s">
        <v>48</v>
      </c>
      <c r="E104" s="163" t="s">
        <v>398</v>
      </c>
      <c r="F104" s="164"/>
      <c r="G104" s="188">
        <f>G105</f>
        <v>1020</v>
      </c>
      <c r="H104" s="188">
        <f>H105</f>
        <v>1066</v>
      </c>
      <c r="I104" s="188">
        <f>I105</f>
        <v>1118</v>
      </c>
      <c r="J104" s="38"/>
      <c r="K104" s="57"/>
      <c r="L104" s="57"/>
      <c r="M104" s="56"/>
      <c r="N104" s="53"/>
      <c r="O104" s="56"/>
      <c r="P104" s="56"/>
      <c r="Q104" s="56"/>
      <c r="R104" s="56"/>
      <c r="S104" s="56"/>
      <c r="T104" s="56"/>
      <c r="U104" s="56"/>
    </row>
    <row r="105" spans="1:21" ht="25.5">
      <c r="A105" s="161" t="s">
        <v>147</v>
      </c>
      <c r="B105" s="165" t="s">
        <v>327</v>
      </c>
      <c r="C105" s="161" t="s">
        <v>60</v>
      </c>
      <c r="D105" s="161" t="s">
        <v>48</v>
      </c>
      <c r="E105" s="161" t="s">
        <v>398</v>
      </c>
      <c r="F105" s="162" t="s">
        <v>102</v>
      </c>
      <c r="G105" s="324">
        <v>1020</v>
      </c>
      <c r="H105" s="324">
        <v>1066</v>
      </c>
      <c r="I105" s="324">
        <v>1118</v>
      </c>
      <c r="J105" s="38"/>
      <c r="K105" s="57"/>
      <c r="L105" s="57"/>
      <c r="M105" s="56"/>
      <c r="N105" s="53"/>
      <c r="O105" s="56"/>
      <c r="P105" s="56"/>
      <c r="Q105" s="56"/>
      <c r="R105" s="56"/>
      <c r="S105" s="56"/>
      <c r="T105" s="56"/>
      <c r="U105" s="56"/>
    </row>
    <row r="106" spans="1:21" ht="89.25">
      <c r="A106" s="163" t="s">
        <v>405</v>
      </c>
      <c r="B106" s="172" t="s">
        <v>598</v>
      </c>
      <c r="C106" s="163" t="s">
        <v>60</v>
      </c>
      <c r="D106" s="163" t="s">
        <v>48</v>
      </c>
      <c r="E106" s="163" t="s">
        <v>404</v>
      </c>
      <c r="F106" s="164"/>
      <c r="G106" s="188">
        <f>G107</f>
        <v>94</v>
      </c>
      <c r="H106" s="188">
        <f>H107</f>
        <v>98.6</v>
      </c>
      <c r="I106" s="188">
        <f>I107</f>
        <v>103</v>
      </c>
      <c r="J106" s="38"/>
      <c r="K106" s="57"/>
      <c r="L106" s="57"/>
      <c r="M106" s="56"/>
      <c r="N106" s="53"/>
      <c r="O106" s="56"/>
      <c r="P106" s="56"/>
      <c r="Q106" s="56"/>
      <c r="R106" s="56"/>
      <c r="S106" s="56"/>
      <c r="T106" s="56"/>
      <c r="U106" s="56"/>
    </row>
    <row r="107" spans="1:21" ht="25.5">
      <c r="A107" s="161" t="s">
        <v>148</v>
      </c>
      <c r="B107" s="165" t="s">
        <v>327</v>
      </c>
      <c r="C107" s="161" t="s">
        <v>60</v>
      </c>
      <c r="D107" s="161" t="s">
        <v>48</v>
      </c>
      <c r="E107" s="161" t="s">
        <v>404</v>
      </c>
      <c r="F107" s="162" t="s">
        <v>102</v>
      </c>
      <c r="G107" s="325">
        <v>94</v>
      </c>
      <c r="H107" s="325">
        <v>98.6</v>
      </c>
      <c r="I107" s="325">
        <v>103</v>
      </c>
      <c r="J107" s="83"/>
      <c r="K107" s="89"/>
      <c r="L107" s="89"/>
      <c r="M107" s="56"/>
      <c r="N107" s="57"/>
      <c r="O107" s="56"/>
      <c r="P107" s="56"/>
      <c r="Q107" s="56"/>
      <c r="R107" s="56"/>
      <c r="S107" s="56"/>
      <c r="T107" s="56"/>
      <c r="U107" s="56"/>
    </row>
    <row r="108" spans="1:21" ht="76.5">
      <c r="A108" s="163" t="s">
        <v>407</v>
      </c>
      <c r="B108" s="172" t="s">
        <v>590</v>
      </c>
      <c r="C108" s="163" t="s">
        <v>60</v>
      </c>
      <c r="D108" s="163" t="s">
        <v>48</v>
      </c>
      <c r="E108" s="163" t="s">
        <v>406</v>
      </c>
      <c r="F108" s="164"/>
      <c r="G108" s="188">
        <f>G109</f>
        <v>160</v>
      </c>
      <c r="H108" s="188">
        <f>H109</f>
        <v>168</v>
      </c>
      <c r="I108" s="188">
        <f>I109</f>
        <v>175</v>
      </c>
      <c r="J108" s="38"/>
      <c r="K108" s="57"/>
      <c r="L108" s="57"/>
      <c r="M108" s="56"/>
      <c r="N108" s="53"/>
      <c r="O108" s="56"/>
      <c r="P108" s="56"/>
      <c r="Q108" s="56"/>
      <c r="R108" s="56"/>
      <c r="S108" s="56"/>
      <c r="T108" s="56"/>
      <c r="U108" s="56"/>
    </row>
    <row r="109" spans="1:21" ht="25.5">
      <c r="A109" s="161" t="s">
        <v>408</v>
      </c>
      <c r="B109" s="165" t="s">
        <v>267</v>
      </c>
      <c r="C109" s="161" t="s">
        <v>60</v>
      </c>
      <c r="D109" s="161" t="s">
        <v>48</v>
      </c>
      <c r="E109" s="161" t="s">
        <v>406</v>
      </c>
      <c r="F109" s="162" t="s">
        <v>102</v>
      </c>
      <c r="G109" s="324">
        <v>160</v>
      </c>
      <c r="H109" s="324">
        <v>168</v>
      </c>
      <c r="I109" s="324">
        <v>175</v>
      </c>
      <c r="J109" s="32"/>
      <c r="K109" s="57"/>
      <c r="L109" s="89"/>
      <c r="M109" s="56"/>
      <c r="N109" s="57"/>
      <c r="O109" s="56"/>
      <c r="P109" s="56"/>
      <c r="Q109" s="56"/>
      <c r="R109" s="56"/>
      <c r="S109" s="56"/>
      <c r="T109" s="56"/>
      <c r="U109" s="56"/>
    </row>
    <row r="110" spans="1:21" ht="89.25">
      <c r="A110" s="163" t="s">
        <v>409</v>
      </c>
      <c r="B110" s="172" t="s">
        <v>596</v>
      </c>
      <c r="C110" s="163" t="s">
        <v>60</v>
      </c>
      <c r="D110" s="163" t="s">
        <v>48</v>
      </c>
      <c r="E110" s="163" t="s">
        <v>440</v>
      </c>
      <c r="F110" s="162"/>
      <c r="G110" s="188">
        <f>G111</f>
        <v>250</v>
      </c>
      <c r="H110" s="188">
        <f>H111</f>
        <v>262</v>
      </c>
      <c r="I110" s="188">
        <f>I111</f>
        <v>274</v>
      </c>
      <c r="J110" s="32"/>
      <c r="K110" s="57"/>
      <c r="L110" s="89"/>
      <c r="M110" s="56"/>
      <c r="N110" s="57"/>
      <c r="O110" s="56"/>
      <c r="P110" s="56"/>
      <c r="Q110" s="56"/>
      <c r="R110" s="56"/>
      <c r="S110" s="56"/>
      <c r="T110" s="56"/>
      <c r="U110" s="56"/>
    </row>
    <row r="111" spans="1:21" ht="25.5">
      <c r="A111" s="161" t="s">
        <v>220</v>
      </c>
      <c r="B111" s="165" t="s">
        <v>267</v>
      </c>
      <c r="C111" s="161" t="s">
        <v>60</v>
      </c>
      <c r="D111" s="161" t="s">
        <v>48</v>
      </c>
      <c r="E111" s="161" t="s">
        <v>440</v>
      </c>
      <c r="F111" s="162" t="s">
        <v>102</v>
      </c>
      <c r="G111" s="324">
        <v>250</v>
      </c>
      <c r="H111" s="324">
        <v>262</v>
      </c>
      <c r="I111" s="324">
        <v>274</v>
      </c>
      <c r="J111" s="32"/>
      <c r="K111" s="57"/>
      <c r="L111" s="89"/>
      <c r="M111" s="56"/>
      <c r="N111" s="57"/>
      <c r="O111" s="56"/>
      <c r="P111" s="56"/>
      <c r="Q111" s="56"/>
      <c r="R111" s="56"/>
      <c r="S111" s="56"/>
      <c r="T111" s="56"/>
      <c r="U111" s="56"/>
    </row>
    <row r="112" spans="1:22" ht="140.25">
      <c r="A112" s="163" t="s">
        <v>410</v>
      </c>
      <c r="B112" s="172" t="s">
        <v>592</v>
      </c>
      <c r="C112" s="163" t="s">
        <v>60</v>
      </c>
      <c r="D112" s="163" t="s">
        <v>48</v>
      </c>
      <c r="E112" s="163" t="s">
        <v>441</v>
      </c>
      <c r="F112" s="164"/>
      <c r="G112" s="188">
        <f>G113</f>
        <v>10.2</v>
      </c>
      <c r="H112" s="188">
        <f>H113</f>
        <v>5</v>
      </c>
      <c r="I112" s="188">
        <f>I113</f>
        <v>8</v>
      </c>
      <c r="J112" s="38"/>
      <c r="K112" s="57"/>
      <c r="L112" s="57"/>
      <c r="M112" s="56"/>
      <c r="N112" s="53"/>
      <c r="O112" s="37"/>
      <c r="P112" s="40"/>
      <c r="Q112" s="42"/>
      <c r="R112" s="42"/>
      <c r="S112" s="42"/>
      <c r="T112" s="52"/>
      <c r="U112" s="53"/>
      <c r="V112" s="56"/>
    </row>
    <row r="113" spans="1:22" ht="28.5" customHeight="1">
      <c r="A113" s="161" t="s">
        <v>411</v>
      </c>
      <c r="B113" s="165" t="s">
        <v>267</v>
      </c>
      <c r="C113" s="161" t="s">
        <v>60</v>
      </c>
      <c r="D113" s="161" t="s">
        <v>48</v>
      </c>
      <c r="E113" s="161" t="s">
        <v>441</v>
      </c>
      <c r="F113" s="162" t="s">
        <v>102</v>
      </c>
      <c r="G113" s="325">
        <v>10.2</v>
      </c>
      <c r="H113" s="325">
        <v>5</v>
      </c>
      <c r="I113" s="325">
        <v>8</v>
      </c>
      <c r="J113" s="81"/>
      <c r="K113" s="63"/>
      <c r="L113" s="57"/>
      <c r="M113" s="56"/>
      <c r="N113" s="63"/>
      <c r="O113" s="35"/>
      <c r="P113" s="54"/>
      <c r="Q113" s="55"/>
      <c r="R113" s="55"/>
      <c r="S113" s="55"/>
      <c r="T113" s="55"/>
      <c r="U113" s="57"/>
      <c r="V113" s="56"/>
    </row>
    <row r="114" spans="1:21" ht="16.5" customHeight="1">
      <c r="A114" s="163" t="s">
        <v>141</v>
      </c>
      <c r="B114" s="172" t="s">
        <v>24</v>
      </c>
      <c r="C114" s="161"/>
      <c r="D114" s="163" t="s">
        <v>121</v>
      </c>
      <c r="E114" s="161"/>
      <c r="F114" s="162"/>
      <c r="G114" s="188">
        <f>G115+G121+G118</f>
        <v>5527.5</v>
      </c>
      <c r="H114" s="188">
        <f>H115+H121+H118</f>
        <v>5796.7</v>
      </c>
      <c r="I114" s="188">
        <f>I115+I121+I118</f>
        <v>6061.6</v>
      </c>
      <c r="J114" s="38"/>
      <c r="K114" s="57"/>
      <c r="L114" s="57"/>
      <c r="M114" s="56"/>
      <c r="N114" s="53"/>
      <c r="O114" s="56"/>
      <c r="P114" s="56"/>
      <c r="Q114" s="56"/>
      <c r="R114" s="56"/>
      <c r="S114" s="56"/>
      <c r="T114" s="56"/>
      <c r="U114" s="56"/>
    </row>
    <row r="115" spans="1:21" ht="19.5" customHeight="1">
      <c r="A115" s="163" t="s">
        <v>418</v>
      </c>
      <c r="B115" s="172" t="s">
        <v>283</v>
      </c>
      <c r="C115" s="163" t="s">
        <v>60</v>
      </c>
      <c r="D115" s="163" t="s">
        <v>282</v>
      </c>
      <c r="E115" s="163"/>
      <c r="F115" s="164"/>
      <c r="G115" s="188">
        <f aca="true" t="shared" si="7" ref="G115:I116">G116</f>
        <v>354.5</v>
      </c>
      <c r="H115" s="188">
        <f t="shared" si="7"/>
        <v>371.8</v>
      </c>
      <c r="I115" s="188">
        <f t="shared" si="7"/>
        <v>388.8</v>
      </c>
      <c r="J115" s="38"/>
      <c r="K115" s="57"/>
      <c r="L115" s="57"/>
      <c r="M115" s="56"/>
      <c r="N115" s="53"/>
      <c r="O115" s="56"/>
      <c r="P115" s="56"/>
      <c r="Q115" s="56"/>
      <c r="R115" s="56"/>
      <c r="S115" s="56"/>
      <c r="T115" s="56"/>
      <c r="U115" s="56"/>
    </row>
    <row r="116" spans="1:21" ht="28.5" customHeight="1">
      <c r="A116" s="163" t="s">
        <v>419</v>
      </c>
      <c r="B116" s="172" t="s">
        <v>415</v>
      </c>
      <c r="C116" s="163" t="s">
        <v>60</v>
      </c>
      <c r="D116" s="163" t="s">
        <v>282</v>
      </c>
      <c r="E116" s="163" t="s">
        <v>316</v>
      </c>
      <c r="F116" s="164"/>
      <c r="G116" s="188">
        <f t="shared" si="7"/>
        <v>354.5</v>
      </c>
      <c r="H116" s="188">
        <f t="shared" si="7"/>
        <v>371.8</v>
      </c>
      <c r="I116" s="188">
        <f t="shared" si="7"/>
        <v>388.8</v>
      </c>
      <c r="J116" s="38"/>
      <c r="K116" s="57"/>
      <c r="L116" s="57"/>
      <c r="M116" s="56"/>
      <c r="N116" s="53"/>
      <c r="O116" s="56"/>
      <c r="P116" s="56"/>
      <c r="Q116" s="56"/>
      <c r="R116" s="56"/>
      <c r="S116" s="56"/>
      <c r="T116" s="56"/>
      <c r="U116" s="56"/>
    </row>
    <row r="117" spans="1:21" ht="13.5" customHeight="1">
      <c r="A117" s="161" t="s">
        <v>145</v>
      </c>
      <c r="B117" s="165" t="s">
        <v>416</v>
      </c>
      <c r="C117" s="161" t="s">
        <v>60</v>
      </c>
      <c r="D117" s="161" t="s">
        <v>282</v>
      </c>
      <c r="E117" s="161" t="s">
        <v>316</v>
      </c>
      <c r="F117" s="162" t="s">
        <v>104</v>
      </c>
      <c r="G117" s="324">
        <v>354.5</v>
      </c>
      <c r="H117" s="324">
        <v>371.8</v>
      </c>
      <c r="I117" s="324">
        <v>388.8</v>
      </c>
      <c r="J117" s="38"/>
      <c r="K117" s="57"/>
      <c r="L117" s="57"/>
      <c r="M117" s="56"/>
      <c r="N117" s="53"/>
      <c r="O117" s="56"/>
      <c r="P117" s="56"/>
      <c r="Q117" s="56"/>
      <c r="R117" s="56"/>
      <c r="S117" s="56"/>
      <c r="T117" s="56"/>
      <c r="U117" s="56"/>
    </row>
    <row r="118" spans="1:21" s="111" customFormat="1" ht="12.75">
      <c r="A118" s="163" t="s">
        <v>422</v>
      </c>
      <c r="B118" s="196" t="s">
        <v>73</v>
      </c>
      <c r="C118" s="163" t="s">
        <v>60</v>
      </c>
      <c r="D118" s="163" t="s">
        <v>74</v>
      </c>
      <c r="E118" s="163"/>
      <c r="F118" s="164"/>
      <c r="G118" s="188">
        <f aca="true" t="shared" si="8" ref="G118:I119">G119</f>
        <v>2740.2</v>
      </c>
      <c r="H118" s="188">
        <f t="shared" si="8"/>
        <v>2873.7</v>
      </c>
      <c r="I118" s="188">
        <f t="shared" si="8"/>
        <v>3005</v>
      </c>
      <c r="J118" s="38"/>
      <c r="K118" s="53"/>
      <c r="L118" s="53"/>
      <c r="M118" s="127"/>
      <c r="N118" s="53"/>
      <c r="O118" s="127"/>
      <c r="P118" s="127"/>
      <c r="Q118" s="127"/>
      <c r="R118" s="127"/>
      <c r="S118" s="127"/>
      <c r="T118" s="127"/>
      <c r="U118" s="127"/>
    </row>
    <row r="119" spans="1:21" ht="28.5" customHeight="1">
      <c r="A119" s="163" t="s">
        <v>423</v>
      </c>
      <c r="B119" s="172" t="s">
        <v>417</v>
      </c>
      <c r="C119" s="163" t="s">
        <v>60</v>
      </c>
      <c r="D119" s="163" t="s">
        <v>74</v>
      </c>
      <c r="E119" s="190" t="s">
        <v>315</v>
      </c>
      <c r="F119" s="164"/>
      <c r="G119" s="188">
        <f t="shared" si="8"/>
        <v>2740.2</v>
      </c>
      <c r="H119" s="188">
        <f t="shared" si="8"/>
        <v>2873.7</v>
      </c>
      <c r="I119" s="188">
        <f t="shared" si="8"/>
        <v>3005</v>
      </c>
      <c r="J119" s="32"/>
      <c r="K119" s="57"/>
      <c r="L119" s="57"/>
      <c r="M119" s="56"/>
      <c r="N119" s="57"/>
      <c r="O119" s="56"/>
      <c r="P119" s="56"/>
      <c r="Q119" s="56"/>
      <c r="R119" s="56"/>
      <c r="S119" s="56"/>
      <c r="T119" s="56"/>
      <c r="U119" s="56"/>
    </row>
    <row r="120" spans="1:21" ht="12.75" customHeight="1">
      <c r="A120" s="161" t="s">
        <v>424</v>
      </c>
      <c r="B120" s="165" t="s">
        <v>416</v>
      </c>
      <c r="C120" s="161" t="s">
        <v>60</v>
      </c>
      <c r="D120" s="161" t="s">
        <v>74</v>
      </c>
      <c r="E120" s="161" t="s">
        <v>315</v>
      </c>
      <c r="F120" s="162" t="s">
        <v>104</v>
      </c>
      <c r="G120" s="324">
        <v>2740.2</v>
      </c>
      <c r="H120" s="324">
        <v>2873.7</v>
      </c>
      <c r="I120" s="324">
        <v>3005</v>
      </c>
      <c r="J120" s="32"/>
      <c r="K120" s="57"/>
      <c r="L120" s="57"/>
      <c r="M120" s="56"/>
      <c r="N120" s="57"/>
      <c r="O120" s="56"/>
      <c r="P120" s="56"/>
      <c r="Q120" s="56"/>
      <c r="R120" s="56"/>
      <c r="S120" s="56"/>
      <c r="T120" s="56"/>
      <c r="U120" s="56"/>
    </row>
    <row r="121" spans="1:21" ht="18.75" customHeight="1">
      <c r="A121" s="163" t="s">
        <v>460</v>
      </c>
      <c r="B121" s="172" t="s">
        <v>8</v>
      </c>
      <c r="C121" s="161"/>
      <c r="D121" s="163" t="s">
        <v>55</v>
      </c>
      <c r="E121" s="161"/>
      <c r="F121" s="162"/>
      <c r="G121" s="188">
        <f>G122+G124</f>
        <v>2432.8</v>
      </c>
      <c r="H121" s="188">
        <f>H122+H124</f>
        <v>2551.2</v>
      </c>
      <c r="I121" s="188">
        <f>I122+I124</f>
        <v>2667.8</v>
      </c>
      <c r="J121" s="38"/>
      <c r="K121" s="57"/>
      <c r="L121" s="57"/>
      <c r="M121" s="56"/>
      <c r="N121" s="53"/>
      <c r="O121" s="56"/>
      <c r="P121" s="56"/>
      <c r="Q121" s="56"/>
      <c r="R121" s="56"/>
      <c r="S121" s="56"/>
      <c r="T121" s="56"/>
      <c r="U121" s="56"/>
    </row>
    <row r="122" spans="1:21" ht="69" customHeight="1">
      <c r="A122" s="163" t="s">
        <v>461</v>
      </c>
      <c r="B122" s="172" t="s">
        <v>122</v>
      </c>
      <c r="C122" s="163" t="s">
        <v>60</v>
      </c>
      <c r="D122" s="163" t="s">
        <v>55</v>
      </c>
      <c r="E122" s="163" t="s">
        <v>420</v>
      </c>
      <c r="F122" s="166"/>
      <c r="G122" s="188">
        <f>G123</f>
        <v>1682.9</v>
      </c>
      <c r="H122" s="188">
        <f>H123</f>
        <v>1764.8</v>
      </c>
      <c r="I122" s="188">
        <f>I123</f>
        <v>1845.5</v>
      </c>
      <c r="J122" s="38"/>
      <c r="K122" s="57"/>
      <c r="L122" s="57"/>
      <c r="M122" s="56"/>
      <c r="N122" s="53"/>
      <c r="O122" s="56"/>
      <c r="P122" s="56"/>
      <c r="Q122" s="56"/>
      <c r="R122" s="56"/>
      <c r="S122" s="56"/>
      <c r="T122" s="56"/>
      <c r="U122" s="56"/>
    </row>
    <row r="123" spans="1:21" ht="16.5" customHeight="1">
      <c r="A123" s="161" t="s">
        <v>462</v>
      </c>
      <c r="B123" s="165" t="s">
        <v>150</v>
      </c>
      <c r="C123" s="161" t="s">
        <v>60</v>
      </c>
      <c r="D123" s="161" t="s">
        <v>55</v>
      </c>
      <c r="E123" s="161" t="s">
        <v>420</v>
      </c>
      <c r="F123" s="162" t="s">
        <v>104</v>
      </c>
      <c r="G123" s="324">
        <v>1682.9</v>
      </c>
      <c r="H123" s="324">
        <v>1764.8</v>
      </c>
      <c r="I123" s="324">
        <v>1845.5</v>
      </c>
      <c r="J123" s="81"/>
      <c r="K123" s="63"/>
      <c r="L123" s="63"/>
      <c r="M123" s="56"/>
      <c r="N123" s="63"/>
      <c r="O123" s="56"/>
      <c r="P123" s="56"/>
      <c r="Q123" s="56"/>
      <c r="R123" s="56"/>
      <c r="S123" s="56"/>
      <c r="T123" s="56"/>
      <c r="U123" s="56"/>
    </row>
    <row r="124" spans="1:21" ht="59.25" customHeight="1">
      <c r="A124" s="163" t="s">
        <v>463</v>
      </c>
      <c r="B124" s="172" t="s">
        <v>123</v>
      </c>
      <c r="C124" s="163" t="s">
        <v>60</v>
      </c>
      <c r="D124" s="163" t="s">
        <v>55</v>
      </c>
      <c r="E124" s="163" t="s">
        <v>421</v>
      </c>
      <c r="F124" s="174"/>
      <c r="G124" s="326">
        <f>G125</f>
        <v>749.9</v>
      </c>
      <c r="H124" s="326">
        <f>H125</f>
        <v>786.4</v>
      </c>
      <c r="I124" s="326">
        <f>I125</f>
        <v>822.3</v>
      </c>
      <c r="J124" s="81"/>
      <c r="K124" s="63"/>
      <c r="L124" s="63"/>
      <c r="M124" s="56"/>
      <c r="N124" s="63"/>
      <c r="O124" s="56"/>
      <c r="P124" s="56"/>
      <c r="Q124" s="56"/>
      <c r="R124" s="56"/>
      <c r="S124" s="56"/>
      <c r="T124" s="56"/>
      <c r="U124" s="56"/>
    </row>
    <row r="125" spans="1:21" ht="16.5" customHeight="1">
      <c r="A125" s="161" t="s">
        <v>464</v>
      </c>
      <c r="B125" s="165" t="s">
        <v>150</v>
      </c>
      <c r="C125" s="161" t="s">
        <v>60</v>
      </c>
      <c r="D125" s="161" t="s">
        <v>55</v>
      </c>
      <c r="E125" s="161" t="s">
        <v>421</v>
      </c>
      <c r="F125" s="162" t="s">
        <v>104</v>
      </c>
      <c r="G125" s="325">
        <v>749.9</v>
      </c>
      <c r="H125" s="325">
        <v>786.4</v>
      </c>
      <c r="I125" s="325">
        <v>822.3</v>
      </c>
      <c r="J125" s="81"/>
      <c r="K125" s="63"/>
      <c r="L125" s="63"/>
      <c r="M125" s="56"/>
      <c r="N125" s="63"/>
      <c r="O125" s="56"/>
      <c r="P125" s="56"/>
      <c r="Q125" s="56"/>
      <c r="R125" s="56"/>
      <c r="S125" s="56"/>
      <c r="T125" s="56"/>
      <c r="U125" s="56"/>
    </row>
    <row r="126" spans="1:21" ht="16.5" customHeight="1">
      <c r="A126" s="163" t="s">
        <v>425</v>
      </c>
      <c r="B126" s="172" t="s">
        <v>124</v>
      </c>
      <c r="C126" s="172"/>
      <c r="D126" s="163" t="s">
        <v>125</v>
      </c>
      <c r="E126" s="161"/>
      <c r="F126" s="161"/>
      <c r="G126" s="188">
        <f aca="true" t="shared" si="9" ref="G126:I128">G127</f>
        <v>120</v>
      </c>
      <c r="H126" s="188">
        <f t="shared" si="9"/>
        <v>126</v>
      </c>
      <c r="I126" s="188">
        <f t="shared" si="9"/>
        <v>132</v>
      </c>
      <c r="J126" s="38"/>
      <c r="K126" s="57"/>
      <c r="L126" s="57"/>
      <c r="M126" s="56"/>
      <c r="N126" s="53"/>
      <c r="O126" s="56"/>
      <c r="P126" s="56"/>
      <c r="Q126" s="56"/>
      <c r="R126" s="56"/>
      <c r="S126" s="56"/>
      <c r="T126" s="56"/>
      <c r="U126" s="56"/>
    </row>
    <row r="127" spans="1:21" ht="19.5" customHeight="1">
      <c r="A127" s="163" t="s">
        <v>142</v>
      </c>
      <c r="B127" s="172" t="s">
        <v>68</v>
      </c>
      <c r="C127" s="163"/>
      <c r="D127" s="163" t="s">
        <v>69</v>
      </c>
      <c r="E127" s="163"/>
      <c r="F127" s="164"/>
      <c r="G127" s="188">
        <f t="shared" si="9"/>
        <v>120</v>
      </c>
      <c r="H127" s="188">
        <f t="shared" si="9"/>
        <v>126</v>
      </c>
      <c r="I127" s="188">
        <f t="shared" si="9"/>
        <v>132</v>
      </c>
      <c r="J127" s="38"/>
      <c r="K127" s="57"/>
      <c r="L127" s="57"/>
      <c r="M127" s="56"/>
      <c r="N127" s="53"/>
      <c r="O127" s="56"/>
      <c r="P127" s="56"/>
      <c r="Q127" s="56"/>
      <c r="R127" s="56"/>
      <c r="S127" s="56"/>
      <c r="T127" s="56"/>
      <c r="U127" s="56"/>
    </row>
    <row r="128" spans="1:21" ht="119.25" customHeight="1">
      <c r="A128" s="163" t="s">
        <v>143</v>
      </c>
      <c r="B128" s="172" t="s">
        <v>412</v>
      </c>
      <c r="C128" s="163" t="s">
        <v>60</v>
      </c>
      <c r="D128" s="163" t="s">
        <v>69</v>
      </c>
      <c r="E128" s="163" t="s">
        <v>449</v>
      </c>
      <c r="F128" s="164"/>
      <c r="G128" s="188">
        <f t="shared" si="9"/>
        <v>120</v>
      </c>
      <c r="H128" s="188">
        <f t="shared" si="9"/>
        <v>126</v>
      </c>
      <c r="I128" s="188">
        <f t="shared" si="9"/>
        <v>132</v>
      </c>
      <c r="J128" s="38"/>
      <c r="K128" s="57"/>
      <c r="L128" s="57"/>
      <c r="M128" s="56"/>
      <c r="N128" s="53"/>
      <c r="O128" s="56"/>
      <c r="P128" s="56"/>
      <c r="Q128" s="56"/>
      <c r="R128" s="56"/>
      <c r="S128" s="56"/>
      <c r="T128" s="56"/>
      <c r="U128" s="56"/>
    </row>
    <row r="129" spans="1:21" ht="30" customHeight="1">
      <c r="A129" s="161" t="s">
        <v>144</v>
      </c>
      <c r="B129" s="165" t="s">
        <v>267</v>
      </c>
      <c r="C129" s="161" t="s">
        <v>60</v>
      </c>
      <c r="D129" s="161" t="s">
        <v>69</v>
      </c>
      <c r="E129" s="161" t="s">
        <v>449</v>
      </c>
      <c r="F129" s="162" t="s">
        <v>102</v>
      </c>
      <c r="G129" s="325">
        <v>120</v>
      </c>
      <c r="H129" s="325">
        <v>126</v>
      </c>
      <c r="I129" s="325">
        <v>132</v>
      </c>
      <c r="J129" s="32"/>
      <c r="K129" s="57"/>
      <c r="L129" s="57"/>
      <c r="M129" s="56"/>
      <c r="N129" s="57"/>
      <c r="O129" s="56"/>
      <c r="P129" s="56"/>
      <c r="Q129" s="56"/>
      <c r="R129" s="56"/>
      <c r="S129" s="56"/>
      <c r="T129" s="56"/>
      <c r="U129" s="56"/>
    </row>
    <row r="130" spans="1:21" ht="16.5" customHeight="1">
      <c r="A130" s="163" t="s">
        <v>426</v>
      </c>
      <c r="B130" s="172" t="s">
        <v>166</v>
      </c>
      <c r="C130" s="163" t="s">
        <v>60</v>
      </c>
      <c r="D130" s="163" t="s">
        <v>167</v>
      </c>
      <c r="E130" s="161"/>
      <c r="F130" s="162"/>
      <c r="G130" s="188">
        <f aca="true" t="shared" si="10" ref="G130:I132">G131</f>
        <v>714.9</v>
      </c>
      <c r="H130" s="188">
        <f t="shared" si="10"/>
        <v>749.7</v>
      </c>
      <c r="I130" s="188">
        <f t="shared" si="10"/>
        <v>783.9</v>
      </c>
      <c r="J130" s="38"/>
      <c r="K130" s="57"/>
      <c r="L130" s="57"/>
      <c r="M130" s="56"/>
      <c r="N130" s="53"/>
      <c r="O130" s="56"/>
      <c r="P130" s="56"/>
      <c r="Q130" s="56"/>
      <c r="R130" s="56"/>
      <c r="S130" s="56"/>
      <c r="T130" s="56"/>
      <c r="U130" s="56"/>
    </row>
    <row r="131" spans="1:21" ht="18" customHeight="1">
      <c r="A131" s="163" t="s">
        <v>169</v>
      </c>
      <c r="B131" s="172" t="s">
        <v>168</v>
      </c>
      <c r="C131" s="163" t="s">
        <v>60</v>
      </c>
      <c r="D131" s="163" t="s">
        <v>165</v>
      </c>
      <c r="E131" s="163"/>
      <c r="F131" s="164"/>
      <c r="G131" s="188">
        <f t="shared" si="10"/>
        <v>714.9</v>
      </c>
      <c r="H131" s="188">
        <f t="shared" si="10"/>
        <v>749.7</v>
      </c>
      <c r="I131" s="188">
        <f t="shared" si="10"/>
        <v>783.9</v>
      </c>
      <c r="J131" s="38"/>
      <c r="K131" s="57"/>
      <c r="L131" s="57"/>
      <c r="M131" s="56"/>
      <c r="N131" s="53"/>
      <c r="O131" s="56"/>
      <c r="P131" s="56"/>
      <c r="Q131" s="56"/>
      <c r="R131" s="56"/>
      <c r="S131" s="56"/>
      <c r="T131" s="56"/>
      <c r="U131" s="56"/>
    </row>
    <row r="132" spans="1:21" ht="69" customHeight="1">
      <c r="A132" s="163" t="s">
        <v>170</v>
      </c>
      <c r="B132" s="191" t="s">
        <v>414</v>
      </c>
      <c r="C132" s="163" t="s">
        <v>60</v>
      </c>
      <c r="D132" s="163" t="s">
        <v>165</v>
      </c>
      <c r="E132" s="163" t="s">
        <v>413</v>
      </c>
      <c r="F132" s="162"/>
      <c r="G132" s="188">
        <f t="shared" si="10"/>
        <v>714.9</v>
      </c>
      <c r="H132" s="188">
        <f t="shared" si="10"/>
        <v>749.7</v>
      </c>
      <c r="I132" s="188">
        <f t="shared" si="10"/>
        <v>783.9</v>
      </c>
      <c r="J132" s="38"/>
      <c r="K132" s="57"/>
      <c r="L132" s="57"/>
      <c r="M132" s="56"/>
      <c r="N132" s="53"/>
      <c r="O132" s="56"/>
      <c r="P132" s="56"/>
      <c r="Q132" s="56"/>
      <c r="R132" s="56"/>
      <c r="S132" s="56"/>
      <c r="T132" s="56"/>
      <c r="U132" s="56"/>
    </row>
    <row r="133" spans="1:21" ht="25.5">
      <c r="A133" s="161" t="s">
        <v>171</v>
      </c>
      <c r="B133" s="165" t="s">
        <v>267</v>
      </c>
      <c r="C133" s="161" t="s">
        <v>60</v>
      </c>
      <c r="D133" s="161" t="s">
        <v>165</v>
      </c>
      <c r="E133" s="161" t="s">
        <v>413</v>
      </c>
      <c r="F133" s="162" t="s">
        <v>102</v>
      </c>
      <c r="G133" s="324">
        <v>714.9</v>
      </c>
      <c r="H133" s="324">
        <v>749.7</v>
      </c>
      <c r="I133" s="324">
        <v>783.9</v>
      </c>
      <c r="J133" s="53"/>
      <c r="K133" s="56"/>
      <c r="L133" s="64"/>
      <c r="M133" s="56"/>
      <c r="N133" s="56"/>
      <c r="O133" s="56"/>
      <c r="P133" s="56"/>
      <c r="Q133" s="56"/>
      <c r="R133" s="73"/>
      <c r="S133" s="73"/>
      <c r="T133" s="73"/>
      <c r="U133" s="73"/>
    </row>
    <row r="134" spans="1:21" ht="12.75">
      <c r="A134" s="161"/>
      <c r="B134" s="192" t="s">
        <v>614</v>
      </c>
      <c r="C134" s="161"/>
      <c r="D134" s="161"/>
      <c r="E134" s="161"/>
      <c r="F134" s="162"/>
      <c r="G134" s="177">
        <v>0</v>
      </c>
      <c r="H134" s="177">
        <v>9460.4</v>
      </c>
      <c r="I134" s="177">
        <v>2428.4</v>
      </c>
      <c r="J134" s="53"/>
      <c r="K134" s="56"/>
      <c r="L134" s="64"/>
      <c r="M134" s="56"/>
      <c r="N134" s="56"/>
      <c r="O134" s="56"/>
      <c r="P134" s="56"/>
      <c r="Q134" s="56"/>
      <c r="R134" s="73"/>
      <c r="S134" s="73"/>
      <c r="T134" s="73"/>
      <c r="U134" s="73"/>
    </row>
    <row r="135" spans="1:21" ht="15" customHeight="1">
      <c r="A135" s="175"/>
      <c r="B135" s="192" t="s">
        <v>615</v>
      </c>
      <c r="C135" s="176"/>
      <c r="D135" s="176"/>
      <c r="E135" s="142"/>
      <c r="F135" s="193"/>
      <c r="G135" s="177">
        <f>G14+G30</f>
        <v>41230.49999999999</v>
      </c>
      <c r="H135" s="177">
        <f>H14+H30+H134</f>
        <v>55437.299999999996</v>
      </c>
      <c r="I135" s="177">
        <f>I14+I30+I134</f>
        <v>50304.420000000006</v>
      </c>
      <c r="J135" s="53"/>
      <c r="K135" s="56"/>
      <c r="L135" s="53"/>
      <c r="M135" s="56"/>
      <c r="N135" s="56"/>
      <c r="O135" s="56"/>
      <c r="P135" s="56"/>
      <c r="Q135" s="56"/>
      <c r="R135" s="73"/>
      <c r="S135" s="73"/>
      <c r="T135" s="73"/>
      <c r="U135" s="73"/>
    </row>
    <row r="136" spans="7:21" ht="16.5" customHeight="1">
      <c r="G136" s="75">
        <f>G135-G37-G122-G124</f>
        <v>36582.79999999999</v>
      </c>
      <c r="H136" s="75">
        <f>H135-H37-H122-H124</f>
        <v>50563.69999999999</v>
      </c>
      <c r="I136" s="75">
        <f>I135-I37-I122-I124</f>
        <v>45208.22</v>
      </c>
      <c r="J136" s="57"/>
      <c r="K136" s="56"/>
      <c r="L136" s="56"/>
      <c r="M136" s="56"/>
      <c r="N136" s="56"/>
      <c r="O136" s="56"/>
      <c r="P136" s="56"/>
      <c r="Q136" s="56"/>
      <c r="R136" s="73"/>
      <c r="S136" s="73"/>
      <c r="T136" s="73"/>
      <c r="U136" s="73"/>
    </row>
    <row r="137" spans="8:21" ht="15.75" customHeight="1">
      <c r="H137" s="91"/>
      <c r="I137" s="285"/>
      <c r="J137" s="63"/>
      <c r="K137" s="56"/>
      <c r="L137" s="56"/>
      <c r="M137" s="56"/>
      <c r="N137" s="56"/>
      <c r="O137" s="56"/>
      <c r="P137" s="56"/>
      <c r="Q137" s="56"/>
      <c r="R137" s="73"/>
      <c r="S137" s="73"/>
      <c r="T137" s="73"/>
      <c r="U137" s="73"/>
    </row>
    <row r="138" spans="1:21" ht="12.75">
      <c r="A138" s="2"/>
      <c r="B138" s="2"/>
      <c r="C138" s="2"/>
      <c r="D138" s="2"/>
      <c r="E138" s="2" t="s">
        <v>212</v>
      </c>
      <c r="F138" s="2"/>
      <c r="G138" s="320">
        <f>G114+G61+G55+G44+G40+G37+G33</f>
        <v>22085.699999999997</v>
      </c>
      <c r="H138" s="320">
        <f>H114+H61+H55+H44+H40+H37+H33</f>
        <v>25918.1</v>
      </c>
      <c r="I138" s="320">
        <f>I114+I61+I55+I44+I40+I37+I33</f>
        <v>26927.9</v>
      </c>
      <c r="J138" s="63"/>
      <c r="K138" s="56"/>
      <c r="L138" s="56"/>
      <c r="M138" s="56"/>
      <c r="N138" s="56"/>
      <c r="O138" s="56"/>
      <c r="P138" s="56"/>
      <c r="Q138" s="56"/>
      <c r="R138" s="73"/>
      <c r="S138" s="73"/>
      <c r="T138" s="73"/>
      <c r="U138" s="73"/>
    </row>
    <row r="139" spans="1:21" ht="12.75">
      <c r="A139" s="84"/>
      <c r="B139" s="67"/>
      <c r="C139" s="67"/>
      <c r="D139" s="90"/>
      <c r="E139" s="67"/>
      <c r="F139" s="67"/>
      <c r="G139" s="53"/>
      <c r="H139" s="53"/>
      <c r="I139" s="53"/>
      <c r="J139" s="53"/>
      <c r="K139" s="53"/>
      <c r="L139" s="53"/>
      <c r="M139" s="56"/>
      <c r="N139" s="56"/>
      <c r="O139" s="56"/>
      <c r="P139" s="56"/>
      <c r="Q139" s="56"/>
      <c r="R139" s="73"/>
      <c r="S139" s="73"/>
      <c r="T139" s="73"/>
      <c r="U139" s="73"/>
    </row>
    <row r="140" spans="1:21" ht="12.75">
      <c r="A140" s="84"/>
      <c r="B140" s="67"/>
      <c r="C140" s="67"/>
      <c r="D140" s="90"/>
      <c r="E140" s="67"/>
      <c r="F140" s="67"/>
      <c r="G140" s="53"/>
      <c r="H140" s="53"/>
      <c r="I140" s="53"/>
      <c r="J140" s="53"/>
      <c r="K140" s="53"/>
      <c r="L140" s="53"/>
      <c r="M140" s="56"/>
      <c r="N140" s="56"/>
      <c r="O140" s="56"/>
      <c r="P140" s="56"/>
      <c r="Q140" s="56"/>
      <c r="R140" s="73"/>
      <c r="S140" s="73"/>
      <c r="T140" s="73"/>
      <c r="U140" s="73"/>
    </row>
    <row r="141" spans="1:21" ht="15">
      <c r="A141" s="93"/>
      <c r="B141" s="94"/>
      <c r="C141" s="95"/>
      <c r="D141" s="96"/>
      <c r="E141" s="97" t="s">
        <v>609</v>
      </c>
      <c r="F141" s="97"/>
      <c r="G141" s="97" t="s">
        <v>613</v>
      </c>
      <c r="H141" s="53">
        <v>5287.8</v>
      </c>
      <c r="I141" s="53">
        <v>5521.5</v>
      </c>
      <c r="J141" s="53"/>
      <c r="K141" s="53"/>
      <c r="L141" s="53"/>
      <c r="M141" s="56"/>
      <c r="N141" s="56"/>
      <c r="O141" s="56"/>
      <c r="P141" s="56"/>
      <c r="Q141" s="56"/>
      <c r="R141" s="73"/>
      <c r="S141" s="73"/>
      <c r="T141" s="73"/>
      <c r="U141" s="73"/>
    </row>
    <row r="142" spans="1:21" ht="15">
      <c r="A142" s="98"/>
      <c r="B142" s="99"/>
      <c r="C142" s="100"/>
      <c r="D142" s="100"/>
      <c r="E142" s="100" t="s">
        <v>610</v>
      </c>
      <c r="F142" s="100"/>
      <c r="G142" s="100" t="s">
        <v>611</v>
      </c>
      <c r="H142" s="53">
        <v>25928.1</v>
      </c>
      <c r="I142" s="53">
        <v>26937.9</v>
      </c>
      <c r="J142" s="53"/>
      <c r="K142" s="53"/>
      <c r="L142" s="53"/>
      <c r="M142" s="56"/>
      <c r="N142" s="56"/>
      <c r="O142" s="56"/>
      <c r="P142" s="56"/>
      <c r="Q142" s="56"/>
      <c r="R142" s="73"/>
      <c r="S142" s="73"/>
      <c r="T142" s="73"/>
      <c r="U142" s="73"/>
    </row>
    <row r="143" spans="1:21" ht="15">
      <c r="A143" s="98"/>
      <c r="B143" s="99"/>
      <c r="C143" s="100"/>
      <c r="D143" s="100"/>
      <c r="E143" s="100" t="s">
        <v>612</v>
      </c>
      <c r="F143" s="321"/>
      <c r="G143" s="321">
        <f>G135-G141-G142</f>
        <v>14074.099999999995</v>
      </c>
      <c r="H143" s="321">
        <f>H135-H141-H142</f>
        <v>24221.399999999994</v>
      </c>
      <c r="I143" s="321">
        <f>I135-I141-I142</f>
        <v>17845.020000000004</v>
      </c>
      <c r="J143" s="53"/>
      <c r="K143" s="53"/>
      <c r="L143" s="53"/>
      <c r="M143" s="56"/>
      <c r="N143" s="56"/>
      <c r="O143" s="56"/>
      <c r="P143" s="56"/>
      <c r="Q143" s="56"/>
      <c r="R143" s="73"/>
      <c r="S143" s="73"/>
      <c r="T143" s="73"/>
      <c r="U143" s="73"/>
    </row>
    <row r="144" spans="1:21" ht="15">
      <c r="A144" s="101"/>
      <c r="B144" s="102"/>
      <c r="C144" s="103"/>
      <c r="D144" s="103"/>
      <c r="E144" s="103"/>
      <c r="F144" s="103"/>
      <c r="G144" s="92"/>
      <c r="H144" s="63"/>
      <c r="I144" s="63"/>
      <c r="J144" s="63"/>
      <c r="K144" s="56"/>
      <c r="L144" s="56"/>
      <c r="M144" s="56"/>
      <c r="N144" s="56"/>
      <c r="O144" s="56"/>
      <c r="P144" s="56"/>
      <c r="Q144" s="56"/>
      <c r="R144" s="73"/>
      <c r="S144" s="73"/>
      <c r="T144" s="73"/>
      <c r="U144" s="73"/>
    </row>
    <row r="145" spans="1:21" ht="18.75" customHeight="1">
      <c r="A145" s="84"/>
      <c r="B145" s="67"/>
      <c r="C145" s="67"/>
      <c r="D145" s="67"/>
      <c r="E145" s="67"/>
      <c r="F145" s="67"/>
      <c r="G145" s="53"/>
      <c r="H145" s="53"/>
      <c r="I145" s="53"/>
      <c r="J145" s="53"/>
      <c r="K145" s="53"/>
      <c r="L145" s="53"/>
      <c r="M145" s="56"/>
      <c r="N145" s="56"/>
      <c r="O145" s="56"/>
      <c r="P145" s="56"/>
      <c r="Q145" s="56"/>
      <c r="R145" s="73"/>
      <c r="S145" s="73"/>
      <c r="T145" s="73"/>
      <c r="U145" s="73"/>
    </row>
    <row r="146" spans="1:21" ht="12.75">
      <c r="A146" s="2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73"/>
      <c r="S146" s="73"/>
      <c r="T146" s="73"/>
      <c r="U146" s="73"/>
    </row>
    <row r="147" spans="1:21" ht="12.75">
      <c r="A147" s="2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73"/>
      <c r="S147" s="73"/>
      <c r="T147" s="73"/>
      <c r="U147" s="73"/>
    </row>
    <row r="148" spans="9:21" ht="12.75">
      <c r="I148" s="56"/>
      <c r="J148" s="56"/>
      <c r="K148" s="56"/>
      <c r="L148" s="56"/>
      <c r="M148" s="56"/>
      <c r="N148" s="56"/>
      <c r="O148" s="56"/>
      <c r="P148" s="56"/>
      <c r="Q148" s="56"/>
      <c r="R148" s="73"/>
      <c r="S148" s="73"/>
      <c r="T148" s="73"/>
      <c r="U148" s="73"/>
    </row>
  </sheetData>
  <sheetProtection/>
  <mergeCells count="16">
    <mergeCell ref="G12:I12"/>
    <mergeCell ref="A12:A13"/>
    <mergeCell ref="B12:B13"/>
    <mergeCell ref="C12:C13"/>
    <mergeCell ref="D12:D13"/>
    <mergeCell ref="E12:E13"/>
    <mergeCell ref="F12:F13"/>
    <mergeCell ref="A9:I9"/>
    <mergeCell ref="A10:I10"/>
    <mergeCell ref="G11:I11"/>
    <mergeCell ref="E1:I1"/>
    <mergeCell ref="E2:I2"/>
    <mergeCell ref="E3:I3"/>
    <mergeCell ref="E4:I4"/>
    <mergeCell ref="E5:I5"/>
    <mergeCell ref="A8:I8"/>
  </mergeCells>
  <printOptions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B1">
      <selection activeCell="B1" sqref="B1:F45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0.8515625" style="0" customWidth="1"/>
    <col min="5" max="5" width="9.57421875" style="0" customWidth="1"/>
  </cols>
  <sheetData>
    <row r="1" spans="1:12" ht="14.25" customHeight="1">
      <c r="A1" s="1"/>
      <c r="B1" s="49"/>
      <c r="C1" s="344" t="s">
        <v>541</v>
      </c>
      <c r="D1" s="344"/>
      <c r="E1" s="344"/>
      <c r="F1" s="344"/>
      <c r="G1" s="76"/>
      <c r="H1" s="128"/>
      <c r="K1" s="358"/>
      <c r="L1" s="358"/>
    </row>
    <row r="2" spans="1:12" ht="12" customHeight="1">
      <c r="A2" s="1"/>
      <c r="B2" s="49"/>
      <c r="C2" s="357" t="s">
        <v>270</v>
      </c>
      <c r="D2" s="357"/>
      <c r="E2" s="357"/>
      <c r="F2" s="357"/>
      <c r="G2" s="50"/>
      <c r="H2" s="128"/>
      <c r="K2" s="358"/>
      <c r="L2" s="358"/>
    </row>
    <row r="3" spans="1:12" ht="12.75" customHeight="1">
      <c r="A3" s="1"/>
      <c r="B3" s="49"/>
      <c r="C3" s="357" t="s">
        <v>234</v>
      </c>
      <c r="D3" s="357"/>
      <c r="E3" s="357"/>
      <c r="F3" s="357"/>
      <c r="G3" s="50"/>
      <c r="H3" s="128"/>
      <c r="J3" s="47"/>
      <c r="K3" s="46"/>
      <c r="L3" s="46"/>
    </row>
    <row r="4" spans="1:12" ht="12.75" customHeight="1">
      <c r="A4" s="1"/>
      <c r="B4" s="49"/>
      <c r="C4" s="357" t="s">
        <v>211</v>
      </c>
      <c r="D4" s="357"/>
      <c r="E4" s="357"/>
      <c r="F4" s="357"/>
      <c r="G4" s="50"/>
      <c r="H4" s="128"/>
      <c r="J4" s="47"/>
      <c r="K4" s="46"/>
      <c r="L4" s="46"/>
    </row>
    <row r="5" spans="1:12" ht="12.75" customHeight="1">
      <c r="A5" s="1"/>
      <c r="B5" s="49"/>
      <c r="C5" s="357" t="s">
        <v>575</v>
      </c>
      <c r="D5" s="357"/>
      <c r="E5" s="357"/>
      <c r="F5" s="357"/>
      <c r="G5" s="50"/>
      <c r="H5" s="128"/>
      <c r="J5" s="47"/>
      <c r="K5" s="46"/>
      <c r="L5" s="46"/>
    </row>
    <row r="6" spans="1:12" ht="0.75" customHeight="1">
      <c r="A6" s="1"/>
      <c r="B6" s="49"/>
      <c r="C6" s="137"/>
      <c r="D6" s="137"/>
      <c r="J6" s="47"/>
      <c r="K6" s="46"/>
      <c r="L6" s="46"/>
    </row>
    <row r="7" spans="1:12" ht="12.75" customHeight="1">
      <c r="A7" s="1"/>
      <c r="B7" s="49"/>
      <c r="C7" s="49"/>
      <c r="D7" s="49"/>
      <c r="J7" s="47"/>
      <c r="K7" s="46"/>
      <c r="L7" s="46"/>
    </row>
    <row r="8" spans="1:12" ht="14.25" customHeight="1">
      <c r="A8" s="1"/>
      <c r="B8" s="344" t="s">
        <v>578</v>
      </c>
      <c r="C8" s="344"/>
      <c r="D8" s="344"/>
      <c r="E8" s="344"/>
      <c r="F8" s="344"/>
      <c r="K8" s="46"/>
      <c r="L8" s="46"/>
    </row>
    <row r="9" spans="1:12" ht="13.5" customHeight="1">
      <c r="A9" s="1"/>
      <c r="B9" s="344" t="s">
        <v>617</v>
      </c>
      <c r="C9" s="344"/>
      <c r="D9" s="344"/>
      <c r="E9" s="344"/>
      <c r="F9" s="344"/>
      <c r="K9" s="46"/>
      <c r="L9" s="46"/>
    </row>
    <row r="10" spans="1:12" ht="13.5" customHeight="1">
      <c r="A10" s="1"/>
      <c r="B10" s="352" t="s">
        <v>616</v>
      </c>
      <c r="C10" s="352"/>
      <c r="D10" s="352"/>
      <c r="E10" s="352"/>
      <c r="F10" s="352"/>
      <c r="K10" s="46"/>
      <c r="L10" s="46"/>
    </row>
    <row r="11" spans="1:12" ht="13.5" customHeight="1">
      <c r="A11" s="1"/>
      <c r="B11" s="352" t="s">
        <v>579</v>
      </c>
      <c r="C11" s="352"/>
      <c r="D11" s="352"/>
      <c r="E11" s="352"/>
      <c r="F11" s="352"/>
      <c r="G11" s="2"/>
      <c r="K11" s="46"/>
      <c r="L11" s="46"/>
    </row>
    <row r="12" spans="1:12" ht="15.75" customHeight="1">
      <c r="A12" s="1"/>
      <c r="B12" s="49"/>
      <c r="C12" s="49"/>
      <c r="D12" s="354" t="s">
        <v>162</v>
      </c>
      <c r="E12" s="354"/>
      <c r="F12" s="354"/>
      <c r="G12" s="2"/>
      <c r="K12" s="358"/>
      <c r="L12" s="358"/>
    </row>
    <row r="13" spans="1:12" ht="30.75" customHeight="1">
      <c r="A13" s="140" t="s">
        <v>17</v>
      </c>
      <c r="B13" s="355" t="s">
        <v>178</v>
      </c>
      <c r="C13" s="355" t="s">
        <v>179</v>
      </c>
      <c r="D13" s="353" t="s">
        <v>77</v>
      </c>
      <c r="E13" s="353"/>
      <c r="F13" s="353"/>
      <c r="G13" s="85"/>
      <c r="J13" s="48"/>
      <c r="K13" s="358"/>
      <c r="L13" s="358"/>
    </row>
    <row r="14" spans="1:12" ht="27.75" customHeight="1">
      <c r="A14" s="140"/>
      <c r="B14" s="356"/>
      <c r="C14" s="356"/>
      <c r="D14" s="308" t="s">
        <v>543</v>
      </c>
      <c r="E14" s="308" t="s">
        <v>544</v>
      </c>
      <c r="F14" s="308" t="s">
        <v>545</v>
      </c>
      <c r="G14" s="85"/>
      <c r="J14" s="48"/>
      <c r="K14" s="46"/>
      <c r="L14" s="46"/>
    </row>
    <row r="15" spans="1:12" ht="19.5" customHeight="1">
      <c r="A15" s="140" t="s">
        <v>18</v>
      </c>
      <c r="B15" s="141" t="s">
        <v>277</v>
      </c>
      <c r="C15" s="142" t="s">
        <v>106</v>
      </c>
      <c r="D15" s="143">
        <f>D16+D17+D18+D19+D20</f>
        <v>16345.8</v>
      </c>
      <c r="E15" s="143">
        <f>E16+E17+E18+E19+E20</f>
        <v>17080.2</v>
      </c>
      <c r="F15" s="143">
        <f>F16+F17+F18+F19+F20</f>
        <v>17817.5</v>
      </c>
      <c r="G15" s="104"/>
      <c r="H15" s="2"/>
      <c r="J15" s="48"/>
      <c r="K15" s="358"/>
      <c r="L15" s="358"/>
    </row>
    <row r="16" spans="1:12" ht="25.5">
      <c r="A16" s="144" t="s">
        <v>30</v>
      </c>
      <c r="B16" s="145" t="s">
        <v>81</v>
      </c>
      <c r="C16" s="146" t="s">
        <v>57</v>
      </c>
      <c r="D16" s="147">
        <f>'ПР.№ 3 ВЕД. РАСХОДЫ 2023'!G16</f>
        <v>1762.8</v>
      </c>
      <c r="E16" s="147">
        <f>'ПР.№ 3 ВЕД. РАСХОДЫ 2023'!H16</f>
        <v>1846.9</v>
      </c>
      <c r="F16" s="147">
        <f>'ПР.№ 3 ВЕД. РАСХОДЫ 2023'!I16</f>
        <v>1929.8</v>
      </c>
      <c r="G16" s="105"/>
      <c r="J16" s="359"/>
      <c r="K16" s="359"/>
      <c r="L16" s="49"/>
    </row>
    <row r="17" spans="1:12" ht="37.5" customHeight="1">
      <c r="A17" s="148" t="s">
        <v>31</v>
      </c>
      <c r="B17" s="145" t="s">
        <v>181</v>
      </c>
      <c r="C17" s="146" t="s">
        <v>46</v>
      </c>
      <c r="D17" s="147">
        <f>'ПР.№ 3 ВЕД. РАСХОДЫ 2023'!G19</f>
        <v>3297.9</v>
      </c>
      <c r="E17" s="147">
        <f>'ПР.№ 3 ВЕД. РАСХОДЫ 2023'!H19</f>
        <v>3440.8999999999996</v>
      </c>
      <c r="F17" s="147">
        <f>'ПР.№ 3 ВЕД. РАСХОДЫ 2023'!I19</f>
        <v>3591.7</v>
      </c>
      <c r="G17" s="105"/>
      <c r="J17" s="359"/>
      <c r="K17" s="359"/>
      <c r="L17" s="359"/>
    </row>
    <row r="18" spans="1:12" ht="41.25" customHeight="1">
      <c r="A18" s="148" t="s">
        <v>51</v>
      </c>
      <c r="B18" s="145" t="s">
        <v>80</v>
      </c>
      <c r="C18" s="146" t="s">
        <v>50</v>
      </c>
      <c r="D18" s="147">
        <f>'ПР.№ 3 ВЕД. РАСХОДЫ 2023'!G32</f>
        <v>11260.3</v>
      </c>
      <c r="E18" s="147">
        <f>'ПР.№ 3 ВЕД. РАСХОДЫ 2023'!H32</f>
        <v>11770.199999999999</v>
      </c>
      <c r="F18" s="147">
        <f>'ПР.№ 3 ВЕД. РАСХОДЫ 2023'!I32</f>
        <v>12273.4</v>
      </c>
      <c r="G18" s="105"/>
      <c r="J18" s="359"/>
      <c r="K18" s="359"/>
      <c r="L18" s="359"/>
    </row>
    <row r="19" spans="1:12" ht="15.75">
      <c r="A19" s="148" t="s">
        <v>66</v>
      </c>
      <c r="B19" s="145" t="s">
        <v>107</v>
      </c>
      <c r="C19" s="146" t="s">
        <v>108</v>
      </c>
      <c r="D19" s="147">
        <f>'ПР.№ 3 ВЕД. РАСХОДЫ 2023'!G40</f>
        <v>7</v>
      </c>
      <c r="E19" s="147">
        <f>'ПР.№ 3 ВЕД. РАСХОДЫ 2023'!H40</f>
        <v>7</v>
      </c>
      <c r="F19" s="147">
        <f>'ПР.№ 3 ВЕД. РАСХОДЫ 2023'!I40</f>
        <v>7</v>
      </c>
      <c r="G19" s="106"/>
      <c r="J19" s="359"/>
      <c r="K19" s="359"/>
      <c r="L19" s="359"/>
    </row>
    <row r="20" spans="1:7" ht="15.75">
      <c r="A20" s="148" t="s">
        <v>240</v>
      </c>
      <c r="B20" s="145" t="s">
        <v>182</v>
      </c>
      <c r="C20" s="146" t="s">
        <v>67</v>
      </c>
      <c r="D20" s="147">
        <f>'ПР.№ 3 ВЕД. РАСХОДЫ 2023'!G43</f>
        <v>17.8</v>
      </c>
      <c r="E20" s="147">
        <f>'ПР.№ 3 ВЕД. РАСХОДЫ 2023'!H43</f>
        <v>15.2</v>
      </c>
      <c r="F20" s="147">
        <f>'ПР.№ 3 ВЕД. РАСХОДЫ 2023'!I43</f>
        <v>15.6</v>
      </c>
      <c r="G20" s="106"/>
    </row>
    <row r="21" spans="1:7" ht="14.25" customHeight="1">
      <c r="A21" s="140" t="s">
        <v>19</v>
      </c>
      <c r="B21" s="141" t="s">
        <v>183</v>
      </c>
      <c r="C21" s="142" t="s">
        <v>110</v>
      </c>
      <c r="D21" s="143">
        <f>D22</f>
        <v>12.5</v>
      </c>
      <c r="E21" s="143">
        <f>E22</f>
        <v>10</v>
      </c>
      <c r="F21" s="143">
        <f>F22</f>
        <v>10</v>
      </c>
      <c r="G21" s="104"/>
    </row>
    <row r="22" spans="1:7" ht="25.5" customHeight="1">
      <c r="A22" s="360" t="s">
        <v>29</v>
      </c>
      <c r="B22" s="361" t="s">
        <v>468</v>
      </c>
      <c r="C22" s="362" t="s">
        <v>467</v>
      </c>
      <c r="D22" s="363">
        <f>'ПР.№ 3 ВЕД. РАСХОДЫ 2023'!G51</f>
        <v>12.5</v>
      </c>
      <c r="E22" s="147">
        <f>'ПР.№ 3 ВЕД. РАСХОДЫ 2023'!H53</f>
        <v>10</v>
      </c>
      <c r="F22" s="147">
        <f>'ПР.№ 3 ВЕД. РАСХОДЫ 2023'!I53</f>
        <v>10</v>
      </c>
      <c r="G22" s="364"/>
    </row>
    <row r="23" spans="1:7" ht="12.75" customHeight="1" hidden="1">
      <c r="A23" s="360"/>
      <c r="B23" s="361"/>
      <c r="C23" s="362"/>
      <c r="D23" s="363"/>
      <c r="E23" s="315"/>
      <c r="F23" s="316"/>
      <c r="G23" s="364"/>
    </row>
    <row r="24" spans="1:7" ht="15.75">
      <c r="A24" s="140" t="s">
        <v>20</v>
      </c>
      <c r="B24" s="141" t="s">
        <v>184</v>
      </c>
      <c r="C24" s="142" t="s">
        <v>111</v>
      </c>
      <c r="D24" s="143">
        <f>D25+D26</f>
        <v>168</v>
      </c>
      <c r="E24" s="143">
        <f>E25+E26</f>
        <v>172.6</v>
      </c>
      <c r="F24" s="143">
        <f>F25+F26</f>
        <v>177.5</v>
      </c>
      <c r="G24" s="104"/>
    </row>
    <row r="25" spans="1:7" ht="12" customHeight="1">
      <c r="A25" s="148" t="s">
        <v>38</v>
      </c>
      <c r="B25" s="145" t="s">
        <v>180</v>
      </c>
      <c r="C25" s="146" t="s">
        <v>84</v>
      </c>
      <c r="D25" s="147">
        <f>'ПР.№ 3 ВЕД. РАСХОДЫ 2023'!G55</f>
        <v>167</v>
      </c>
      <c r="E25" s="147">
        <f>'ПР.№ 3 ВЕД. РАСХОДЫ 2023'!H55</f>
        <v>171.6</v>
      </c>
      <c r="F25" s="147">
        <f>'ПР.№ 3 ВЕД. РАСХОДЫ 2023'!I55</f>
        <v>176.5</v>
      </c>
      <c r="G25" s="106"/>
    </row>
    <row r="26" spans="1:7" ht="12" customHeight="1">
      <c r="A26" s="148" t="s">
        <v>288</v>
      </c>
      <c r="B26" s="145" t="s">
        <v>308</v>
      </c>
      <c r="C26" s="146" t="s">
        <v>300</v>
      </c>
      <c r="D26" s="147">
        <f>'ПР.№ 3 ВЕД. РАСХОДЫ 2023'!G58</f>
        <v>1</v>
      </c>
      <c r="E26" s="147">
        <f>'ПР.№ 3 ВЕД. РАСХОДЫ 2023'!H58</f>
        <v>1</v>
      </c>
      <c r="F26" s="147">
        <f>'ПР.№ 3 ВЕД. РАСХОДЫ 2023'!I58</f>
        <v>1</v>
      </c>
      <c r="G26" s="106"/>
    </row>
    <row r="27" spans="1:7" ht="13.5" customHeight="1">
      <c r="A27" s="140" t="s">
        <v>25</v>
      </c>
      <c r="B27" s="141" t="s">
        <v>185</v>
      </c>
      <c r="C27" s="142" t="s">
        <v>112</v>
      </c>
      <c r="D27" s="143">
        <f>D28</f>
        <v>5115.1</v>
      </c>
      <c r="E27" s="143">
        <f>E28</f>
        <v>8163.4</v>
      </c>
      <c r="F27" s="143">
        <f>F28</f>
        <v>8399.800000000001</v>
      </c>
      <c r="G27" s="104"/>
    </row>
    <row r="28" spans="1:7" ht="14.25" customHeight="1">
      <c r="A28" s="148" t="s">
        <v>39</v>
      </c>
      <c r="B28" s="145" t="s">
        <v>186</v>
      </c>
      <c r="C28" s="146" t="s">
        <v>6</v>
      </c>
      <c r="D28" s="147">
        <f>'ПР.№ 3 ВЕД. РАСХОДЫ 2023'!G62</f>
        <v>5115.1</v>
      </c>
      <c r="E28" s="147">
        <f>'ПР.№ 3 ВЕД. РАСХОДЫ 2023'!H62</f>
        <v>8163.4</v>
      </c>
      <c r="F28" s="147">
        <f>'ПР.№ 3 ВЕД. РАСХОДЫ 2023'!I62</f>
        <v>8399.800000000001</v>
      </c>
      <c r="G28" s="106"/>
    </row>
    <row r="29" spans="1:7" ht="15" customHeight="1">
      <c r="A29" s="140" t="s">
        <v>26</v>
      </c>
      <c r="B29" s="141" t="s">
        <v>187</v>
      </c>
      <c r="C29" s="142" t="s">
        <v>115</v>
      </c>
      <c r="D29" s="143">
        <f>D30</f>
        <v>1</v>
      </c>
      <c r="E29" s="143">
        <f>E30</f>
        <v>8</v>
      </c>
      <c r="F29" s="143">
        <f>F30</f>
        <v>1</v>
      </c>
      <c r="G29" s="104"/>
    </row>
    <row r="30" spans="1:7" ht="12.75" customHeight="1">
      <c r="A30" s="148" t="s">
        <v>40</v>
      </c>
      <c r="B30" s="145" t="s">
        <v>188</v>
      </c>
      <c r="C30" s="146" t="s">
        <v>117</v>
      </c>
      <c r="D30" s="147">
        <f>'ПР.№ 3 ВЕД. РАСХОДЫ 2023'!G80</f>
        <v>1</v>
      </c>
      <c r="E30" s="147">
        <f>'ПР.№ 3 ВЕД. РАСХОДЫ 2023'!H80</f>
        <v>8</v>
      </c>
      <c r="F30" s="147">
        <f>'ПР.№ 3 ВЕД. РАСХОДЫ 2023'!I80</f>
        <v>1</v>
      </c>
      <c r="G30" s="106"/>
    </row>
    <row r="31" spans="1:7" ht="15.75">
      <c r="A31" s="140" t="s">
        <v>21</v>
      </c>
      <c r="B31" s="141" t="s">
        <v>189</v>
      </c>
      <c r="C31" s="142" t="s">
        <v>118</v>
      </c>
      <c r="D31" s="143">
        <f>D32+D33</f>
        <v>99.9</v>
      </c>
      <c r="E31" s="143">
        <f>E32+E33</f>
        <v>116</v>
      </c>
      <c r="F31" s="143">
        <f>F32+F33</f>
        <v>106</v>
      </c>
      <c r="G31" s="104"/>
    </row>
    <row r="32" spans="1:7" ht="27" customHeight="1">
      <c r="A32" s="148" t="s">
        <v>41</v>
      </c>
      <c r="B32" s="145" t="s">
        <v>190</v>
      </c>
      <c r="C32" s="146" t="s">
        <v>88</v>
      </c>
      <c r="D32" s="147">
        <f>'ПР.№ 3 ВЕД. РАСХОДЫ 2023'!G84</f>
        <v>20</v>
      </c>
      <c r="E32" s="147">
        <f>'ПР.№ 3 ВЕД. РАСХОДЫ 2023'!H84</f>
        <v>20</v>
      </c>
      <c r="F32" s="147">
        <f>'ПР.№ 3 ВЕД. РАСХОДЫ 2023'!I84</f>
        <v>20</v>
      </c>
      <c r="G32" s="106"/>
    </row>
    <row r="33" spans="1:7" ht="15.75" customHeight="1">
      <c r="A33" s="148" t="s">
        <v>238</v>
      </c>
      <c r="B33" s="145" t="s">
        <v>239</v>
      </c>
      <c r="C33" s="146" t="s">
        <v>236</v>
      </c>
      <c r="D33" s="147">
        <f>'ПР.№ 3 ВЕД. РАСХОДЫ 2023'!G87</f>
        <v>79.9</v>
      </c>
      <c r="E33" s="147">
        <f>'ПР.№ 3 ВЕД. РАСХОДЫ 2023'!H87</f>
        <v>96</v>
      </c>
      <c r="F33" s="147">
        <f>'ПР.№ 3 ВЕД. РАСХОДЫ 2023'!I87</f>
        <v>86</v>
      </c>
      <c r="G33" s="106"/>
    </row>
    <row r="34" spans="1:7" ht="14.25" customHeight="1">
      <c r="A34" s="140" t="s">
        <v>22</v>
      </c>
      <c r="B34" s="141" t="s">
        <v>472</v>
      </c>
      <c r="C34" s="142" t="s">
        <v>119</v>
      </c>
      <c r="D34" s="143">
        <f>D35</f>
        <v>13125.8</v>
      </c>
      <c r="E34" s="143">
        <f>E35</f>
        <v>13754.3</v>
      </c>
      <c r="F34" s="143">
        <f>F35</f>
        <v>14386.72</v>
      </c>
      <c r="G34" s="104"/>
    </row>
    <row r="35" spans="1:7" ht="16.5" customHeight="1">
      <c r="A35" s="148" t="s">
        <v>37</v>
      </c>
      <c r="B35" s="145" t="s">
        <v>191</v>
      </c>
      <c r="C35" s="146" t="s">
        <v>48</v>
      </c>
      <c r="D35" s="147">
        <f>'ПР.№ 3 ВЕД. РАСХОДЫ 2023'!G99</f>
        <v>13125.8</v>
      </c>
      <c r="E35" s="147">
        <f>'ПР.№ 3 ВЕД. РАСХОДЫ 2023'!H99</f>
        <v>13754.3</v>
      </c>
      <c r="F35" s="147">
        <f>'ПР.№ 3 ВЕД. РАСХОДЫ 2023'!I99</f>
        <v>14386.72</v>
      </c>
      <c r="G35" s="106"/>
    </row>
    <row r="36" spans="1:7" ht="15" customHeight="1">
      <c r="A36" s="140" t="s">
        <v>0</v>
      </c>
      <c r="B36" s="141" t="s">
        <v>192</v>
      </c>
      <c r="C36" s="142">
        <v>1000</v>
      </c>
      <c r="D36" s="143">
        <f>D37+D39+D38</f>
        <v>5527.5</v>
      </c>
      <c r="E36" s="143">
        <f>E37+E39+E38</f>
        <v>5796.7</v>
      </c>
      <c r="F36" s="143">
        <f>F37+F39+F38</f>
        <v>6061.6</v>
      </c>
      <c r="G36" s="104"/>
    </row>
    <row r="37" spans="1:7" ht="15" customHeight="1">
      <c r="A37" s="148" t="s">
        <v>1</v>
      </c>
      <c r="B37" s="145" t="s">
        <v>284</v>
      </c>
      <c r="C37" s="146">
        <v>1001</v>
      </c>
      <c r="D37" s="147">
        <f>'ПР.№ 3 ВЕД. РАСХОДЫ 2023'!G115</f>
        <v>354.5</v>
      </c>
      <c r="E37" s="147">
        <f>'ПР.№ 3 ВЕД. РАСХОДЫ 2023'!H115</f>
        <v>371.8</v>
      </c>
      <c r="F37" s="147">
        <f>'ПР.№ 3 ВЕД. РАСХОДЫ 2023'!I115</f>
        <v>388.8</v>
      </c>
      <c r="G37" s="104"/>
    </row>
    <row r="38" spans="1:7" ht="15" customHeight="1">
      <c r="A38" s="148"/>
      <c r="B38" s="145" t="s">
        <v>465</v>
      </c>
      <c r="C38" s="146" t="s">
        <v>74</v>
      </c>
      <c r="D38" s="147">
        <f>'ПР.№ 3 ВЕД. РАСХОДЫ 2023'!G118</f>
        <v>2740.2</v>
      </c>
      <c r="E38" s="147">
        <f>'ПР.№ 3 ВЕД. РАСХОДЫ 2023'!H118</f>
        <v>2873.7</v>
      </c>
      <c r="F38" s="147">
        <f>'ПР.№ 3 ВЕД. РАСХОДЫ 2023'!I118</f>
        <v>3005</v>
      </c>
      <c r="G38" s="104"/>
    </row>
    <row r="39" spans="1:7" ht="12.75" customHeight="1">
      <c r="A39" s="148" t="s">
        <v>2</v>
      </c>
      <c r="B39" s="145" t="s">
        <v>278</v>
      </c>
      <c r="C39" s="146">
        <v>1004</v>
      </c>
      <c r="D39" s="147">
        <f>'ПР.№ 3 ВЕД. РАСХОДЫ 2023'!G121</f>
        <v>2432.8</v>
      </c>
      <c r="E39" s="147">
        <f>'ПР.№ 3 ВЕД. РАСХОДЫ 2023'!H121</f>
        <v>2551.2</v>
      </c>
      <c r="F39" s="147">
        <f>'ПР.№ 3 ВЕД. РАСХОДЫ 2023'!I121</f>
        <v>2667.8</v>
      </c>
      <c r="G39" s="106"/>
    </row>
    <row r="40" spans="1:7" ht="15" customHeight="1">
      <c r="A40" s="140" t="s">
        <v>92</v>
      </c>
      <c r="B40" s="141" t="s">
        <v>193</v>
      </c>
      <c r="C40" s="142">
        <v>1100</v>
      </c>
      <c r="D40" s="143">
        <f>D41</f>
        <v>120</v>
      </c>
      <c r="E40" s="143">
        <f>E41</f>
        <v>126</v>
      </c>
      <c r="F40" s="143">
        <f>F41</f>
        <v>132</v>
      </c>
      <c r="G40" s="104"/>
    </row>
    <row r="41" spans="1:7" ht="16.5" customHeight="1">
      <c r="A41" s="144" t="s">
        <v>196</v>
      </c>
      <c r="B41" s="145" t="s">
        <v>194</v>
      </c>
      <c r="C41" s="146">
        <v>1101</v>
      </c>
      <c r="D41" s="147">
        <f>'ПР.№ 3 ВЕД. РАСХОДЫ 2023'!G127</f>
        <v>120</v>
      </c>
      <c r="E41" s="147">
        <f>'ПР.№ 3 ВЕД. РАСХОДЫ 2023'!H127</f>
        <v>126</v>
      </c>
      <c r="F41" s="147">
        <f>'ПР.№ 3 ВЕД. РАСХОДЫ 2023'!I127</f>
        <v>132</v>
      </c>
      <c r="G41" s="106"/>
    </row>
    <row r="42" spans="1:7" ht="14.25" customHeight="1">
      <c r="A42" s="140" t="s">
        <v>172</v>
      </c>
      <c r="B42" s="141" t="s">
        <v>198</v>
      </c>
      <c r="C42" s="142">
        <v>1202</v>
      </c>
      <c r="D42" s="143">
        <f>D43</f>
        <v>714.9</v>
      </c>
      <c r="E42" s="143">
        <f>E43</f>
        <v>749.7</v>
      </c>
      <c r="F42" s="143">
        <f>F43</f>
        <v>783.9</v>
      </c>
      <c r="G42" s="104"/>
    </row>
    <row r="43" spans="1:7" ht="15.75" customHeight="1">
      <c r="A43" s="144" t="s">
        <v>197</v>
      </c>
      <c r="B43" s="145" t="s">
        <v>168</v>
      </c>
      <c r="C43" s="146">
        <v>1202</v>
      </c>
      <c r="D43" s="147">
        <f>'ПР.№ 3 ВЕД. РАСХОДЫ 2023'!G132</f>
        <v>714.9</v>
      </c>
      <c r="E43" s="147">
        <f>'ПР.№ 3 ВЕД. РАСХОДЫ 2023'!H132</f>
        <v>749.7</v>
      </c>
      <c r="F43" s="147">
        <f>'ПР.№ 3 ВЕД. РАСХОДЫ 2023'!I132</f>
        <v>783.9</v>
      </c>
      <c r="G43" s="106"/>
    </row>
    <row r="44" spans="1:7" ht="15.75" customHeight="1">
      <c r="A44" s="144"/>
      <c r="B44" s="192" t="s">
        <v>614</v>
      </c>
      <c r="C44" s="146"/>
      <c r="D44" s="143">
        <f>'ПР.№ 3 ВЕД. РАСХОДЫ 2023'!G134</f>
        <v>0</v>
      </c>
      <c r="E44" s="143">
        <f>'ПР.№ 3 ВЕД. РАСХОДЫ 2023'!H134</f>
        <v>9460.4</v>
      </c>
      <c r="F44" s="143">
        <f>'ПР.№ 3 ВЕД. РАСХОДЫ 2023'!I134</f>
        <v>2428.4</v>
      </c>
      <c r="G44" s="106"/>
    </row>
    <row r="45" spans="1:7" ht="15" customHeight="1">
      <c r="A45" s="148"/>
      <c r="B45" s="141" t="s">
        <v>195</v>
      </c>
      <c r="C45" s="148"/>
      <c r="D45" s="143">
        <f>D15+D21+D24+D27+D29+D31+D34+D36+D40+D42</f>
        <v>41230.50000000001</v>
      </c>
      <c r="E45" s="143">
        <f>E15+E21+E24+E27+E29+E31+E34+E36+E40+E42+E44</f>
        <v>55437.299999999996</v>
      </c>
      <c r="F45" s="143">
        <f>F15+F21+F24+F27+F29+F31+F34+F36+F40+F42+F44</f>
        <v>50304.420000000006</v>
      </c>
      <c r="G45" s="107"/>
    </row>
    <row r="46" spans="6:7" ht="18" customHeight="1">
      <c r="F46" s="2"/>
      <c r="G46" s="2"/>
    </row>
    <row r="47" spans="6:7" ht="18.75" customHeight="1">
      <c r="F47" s="2"/>
      <c r="G47" s="2"/>
    </row>
    <row r="48" spans="6:7" ht="15.75" customHeight="1">
      <c r="F48" s="2"/>
      <c r="G48" s="2"/>
    </row>
    <row r="49" spans="1:3" ht="17.25" customHeight="1">
      <c r="A49" s="2"/>
      <c r="B49" s="40"/>
      <c r="C49" s="43"/>
    </row>
    <row r="50" spans="1:3" ht="17.25" customHeight="1">
      <c r="A50" s="2"/>
      <c r="B50" s="40"/>
      <c r="C50" s="43"/>
    </row>
    <row r="51" ht="19.5" customHeight="1"/>
    <row r="52" ht="17.25" customHeight="1"/>
    <row r="53" ht="16.5" customHeight="1"/>
  </sheetData>
  <sheetProtection/>
  <mergeCells count="27">
    <mergeCell ref="J17:L17"/>
    <mergeCell ref="J18:L18"/>
    <mergeCell ref="J19:L19"/>
    <mergeCell ref="A22:A23"/>
    <mergeCell ref="B22:B23"/>
    <mergeCell ref="C22:C23"/>
    <mergeCell ref="D22:D23"/>
    <mergeCell ref="G22:G23"/>
    <mergeCell ref="K1:L1"/>
    <mergeCell ref="K2:L2"/>
    <mergeCell ref="K12:L12"/>
    <mergeCell ref="K13:L13"/>
    <mergeCell ref="K15:L15"/>
    <mergeCell ref="J16:K16"/>
    <mergeCell ref="C1:F1"/>
    <mergeCell ref="C2:F2"/>
    <mergeCell ref="C3:F3"/>
    <mergeCell ref="C4:F4"/>
    <mergeCell ref="C5:F5"/>
    <mergeCell ref="B8:F8"/>
    <mergeCell ref="B9:F9"/>
    <mergeCell ref="B10:F10"/>
    <mergeCell ref="B11:F11"/>
    <mergeCell ref="D13:F13"/>
    <mergeCell ref="D12:F12"/>
    <mergeCell ref="B13:B14"/>
    <mergeCell ref="C13:C14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:E24"/>
    </sheetView>
  </sheetViews>
  <sheetFormatPr defaultColWidth="9.140625" defaultRowHeight="12.75"/>
  <cols>
    <col min="1" max="1" width="28.57421875" style="58" customWidth="1"/>
    <col min="2" max="2" width="35.7109375" style="58" customWidth="1"/>
    <col min="3" max="3" width="10.7109375" style="58" customWidth="1"/>
    <col min="4" max="4" width="11.7109375" style="58" customWidth="1"/>
    <col min="5" max="5" width="10.421875" style="58" customWidth="1"/>
    <col min="6" max="6" width="10.28125" style="58" customWidth="1"/>
    <col min="7" max="9" width="10.8515625" style="58" customWidth="1"/>
    <col min="10" max="16384" width="9.140625" style="58" customWidth="1"/>
  </cols>
  <sheetData>
    <row r="1" spans="1:4" ht="12.75">
      <c r="A1" s="256"/>
      <c r="B1" s="257"/>
      <c r="C1" s="149" t="s">
        <v>266</v>
      </c>
      <c r="D1" s="50"/>
    </row>
    <row r="2" spans="1:4" ht="12.75">
      <c r="A2" s="256"/>
      <c r="B2" s="257"/>
      <c r="C2" s="234" t="s">
        <v>270</v>
      </c>
      <c r="D2" s="77"/>
    </row>
    <row r="3" spans="1:4" ht="12.75">
      <c r="A3" s="256"/>
      <c r="B3" s="257"/>
      <c r="C3" s="234" t="s">
        <v>234</v>
      </c>
      <c r="D3" s="77"/>
    </row>
    <row r="4" spans="1:4" ht="12.75">
      <c r="A4" s="256"/>
      <c r="B4" s="257"/>
      <c r="C4" s="234" t="s">
        <v>211</v>
      </c>
      <c r="D4" s="77"/>
    </row>
    <row r="5" spans="1:4" ht="12.75">
      <c r="A5" s="256"/>
      <c r="B5" s="257"/>
      <c r="C5" s="234" t="s">
        <v>569</v>
      </c>
      <c r="D5" s="77"/>
    </row>
    <row r="6" spans="1:4" ht="12.75">
      <c r="A6" s="256"/>
      <c r="B6" s="257"/>
      <c r="C6" s="137"/>
      <c r="D6" s="77"/>
    </row>
    <row r="7" spans="1:4" ht="12.75">
      <c r="A7" s="238"/>
      <c r="B7" s="238"/>
      <c r="C7" s="238"/>
      <c r="D7" s="114"/>
    </row>
    <row r="8" spans="1:5" ht="18" customHeight="1">
      <c r="A8" s="366" t="s">
        <v>580</v>
      </c>
      <c r="B8" s="366"/>
      <c r="C8" s="366"/>
      <c r="D8" s="366"/>
      <c r="E8" s="366"/>
    </row>
    <row r="9" spans="1:5" ht="15" customHeight="1">
      <c r="A9" s="367" t="s">
        <v>582</v>
      </c>
      <c r="B9" s="367"/>
      <c r="C9" s="367"/>
      <c r="D9" s="367"/>
      <c r="E9" s="367"/>
    </row>
    <row r="10" spans="1:5" ht="18" customHeight="1">
      <c r="A10" s="368" t="s">
        <v>581</v>
      </c>
      <c r="B10" s="368"/>
      <c r="C10" s="368"/>
      <c r="D10" s="368"/>
      <c r="E10" s="368"/>
    </row>
    <row r="11" spans="1:5" ht="15" customHeight="1">
      <c r="A11" s="366" t="s">
        <v>579</v>
      </c>
      <c r="B11" s="366"/>
      <c r="C11" s="366"/>
      <c r="D11" s="366"/>
      <c r="E11" s="366"/>
    </row>
    <row r="12" spans="1:11" ht="12.75">
      <c r="A12" s="238"/>
      <c r="B12" s="238"/>
      <c r="C12" s="369" t="s">
        <v>243</v>
      </c>
      <c r="D12" s="369"/>
      <c r="E12" s="369"/>
      <c r="F12" s="113"/>
      <c r="G12" s="113"/>
      <c r="H12" s="113"/>
      <c r="I12" s="113"/>
      <c r="J12" s="113"/>
      <c r="K12" s="113"/>
    </row>
    <row r="13" spans="1:11" ht="18" customHeight="1">
      <c r="A13" s="365" t="s">
        <v>244</v>
      </c>
      <c r="B13" s="365" t="s">
        <v>242</v>
      </c>
      <c r="C13" s="365" t="s">
        <v>200</v>
      </c>
      <c r="D13" s="365"/>
      <c r="E13" s="365"/>
      <c r="F13" s="113"/>
      <c r="G13" s="113"/>
      <c r="H13" s="113"/>
      <c r="I13" s="113"/>
      <c r="J13" s="113"/>
      <c r="K13" s="113"/>
    </row>
    <row r="14" spans="1:11" ht="18" customHeight="1">
      <c r="A14" s="365"/>
      <c r="B14" s="365"/>
      <c r="C14" s="308" t="s">
        <v>543</v>
      </c>
      <c r="D14" s="308" t="s">
        <v>544</v>
      </c>
      <c r="E14" s="308" t="s">
        <v>545</v>
      </c>
      <c r="F14" s="113"/>
      <c r="G14" s="113"/>
      <c r="H14" s="113"/>
      <c r="I14" s="113"/>
      <c r="J14" s="113"/>
      <c r="K14" s="113"/>
    </row>
    <row r="15" spans="1:11" ht="47.25" customHeight="1">
      <c r="A15" s="240" t="s">
        <v>245</v>
      </c>
      <c r="B15" s="258" t="s">
        <v>246</v>
      </c>
      <c r="C15" s="259">
        <f>C16</f>
        <v>9130.499999999993</v>
      </c>
      <c r="D15" s="259">
        <f>D16</f>
        <v>0</v>
      </c>
      <c r="E15" s="259">
        <f>E16</f>
        <v>0.020000000004074536</v>
      </c>
      <c r="F15" s="113"/>
      <c r="G15" s="113"/>
      <c r="H15" s="113"/>
      <c r="I15" s="113"/>
      <c r="J15" s="113"/>
      <c r="K15" s="113"/>
    </row>
    <row r="16" spans="1:11" ht="42.75">
      <c r="A16" s="239" t="s">
        <v>247</v>
      </c>
      <c r="B16" s="158" t="s">
        <v>248</v>
      </c>
      <c r="C16" s="260">
        <f>C21-C17</f>
        <v>9130.499999999993</v>
      </c>
      <c r="D16" s="260">
        <f>D21-D17</f>
        <v>0</v>
      </c>
      <c r="E16" s="260">
        <f>E21-E17</f>
        <v>0.020000000004074536</v>
      </c>
      <c r="F16" s="113"/>
      <c r="G16" s="113"/>
      <c r="H16" s="113"/>
      <c r="I16" s="113"/>
      <c r="J16" s="113"/>
      <c r="K16" s="113"/>
    </row>
    <row r="17" spans="1:11" ht="28.5">
      <c r="A17" s="239" t="s">
        <v>249</v>
      </c>
      <c r="B17" s="261" t="s">
        <v>250</v>
      </c>
      <c r="C17" s="260">
        <f>C18</f>
        <v>32100</v>
      </c>
      <c r="D17" s="260">
        <f aca="true" t="shared" si="0" ref="D17:E19">D18</f>
        <v>55437.3</v>
      </c>
      <c r="E17" s="260">
        <f t="shared" si="0"/>
        <v>50304.4</v>
      </c>
      <c r="F17" s="113"/>
      <c r="G17" s="113"/>
      <c r="H17" s="113"/>
      <c r="I17" s="113"/>
      <c r="J17" s="113"/>
      <c r="K17" s="113"/>
    </row>
    <row r="18" spans="1:11" ht="27.75" customHeight="1">
      <c r="A18" s="262" t="s">
        <v>251</v>
      </c>
      <c r="B18" s="263" t="s">
        <v>252</v>
      </c>
      <c r="C18" s="264">
        <f>C19</f>
        <v>32100</v>
      </c>
      <c r="D18" s="264">
        <f t="shared" si="0"/>
        <v>55437.3</v>
      </c>
      <c r="E18" s="264">
        <f t="shared" si="0"/>
        <v>50304.4</v>
      </c>
      <c r="F18" s="113"/>
      <c r="G18" s="113"/>
      <c r="H18" s="113"/>
      <c r="I18" s="113"/>
      <c r="J18" s="113"/>
      <c r="K18" s="113"/>
    </row>
    <row r="19" spans="1:11" ht="27" customHeight="1">
      <c r="A19" s="262" t="s">
        <v>253</v>
      </c>
      <c r="B19" s="263" t="s">
        <v>254</v>
      </c>
      <c r="C19" s="264">
        <f>C20</f>
        <v>32100</v>
      </c>
      <c r="D19" s="264">
        <f t="shared" si="0"/>
        <v>55437.3</v>
      </c>
      <c r="E19" s="264">
        <f t="shared" si="0"/>
        <v>50304.4</v>
      </c>
      <c r="F19" s="113"/>
      <c r="G19" s="113"/>
      <c r="H19" s="113"/>
      <c r="I19" s="113"/>
      <c r="J19" s="113"/>
      <c r="K19" s="113"/>
    </row>
    <row r="20" spans="1:11" ht="51.75" customHeight="1">
      <c r="A20" s="262" t="s">
        <v>255</v>
      </c>
      <c r="B20" s="263" t="s">
        <v>256</v>
      </c>
      <c r="C20" s="264">
        <f>'ПР.№1 ДОХОДЫ 2023'!E44</f>
        <v>32100</v>
      </c>
      <c r="D20" s="264">
        <f>'ПР.№1 ДОХОДЫ 2023'!F44</f>
        <v>55437.3</v>
      </c>
      <c r="E20" s="264">
        <f>'ПР.№1 ДОХОДЫ 2023'!G44</f>
        <v>50304.4</v>
      </c>
      <c r="F20" s="113"/>
      <c r="G20" s="113"/>
      <c r="H20" s="113"/>
      <c r="I20" s="113"/>
      <c r="J20" s="113"/>
      <c r="K20" s="113"/>
    </row>
    <row r="21" spans="1:11" ht="28.5">
      <c r="A21" s="239" t="s">
        <v>257</v>
      </c>
      <c r="B21" s="261" t="s">
        <v>258</v>
      </c>
      <c r="C21" s="260">
        <f aca="true" t="shared" si="1" ref="C21:E23">C22</f>
        <v>41230.49999999999</v>
      </c>
      <c r="D21" s="260">
        <f t="shared" si="1"/>
        <v>55437.299999999996</v>
      </c>
      <c r="E21" s="260">
        <f t="shared" si="1"/>
        <v>50304.420000000006</v>
      </c>
      <c r="F21" s="113"/>
      <c r="G21" s="113"/>
      <c r="H21" s="113"/>
      <c r="I21" s="113"/>
      <c r="J21" s="113"/>
      <c r="K21" s="113"/>
    </row>
    <row r="22" spans="1:11" ht="28.5" customHeight="1">
      <c r="A22" s="262" t="s">
        <v>259</v>
      </c>
      <c r="B22" s="265" t="s">
        <v>260</v>
      </c>
      <c r="C22" s="266">
        <f t="shared" si="1"/>
        <v>41230.49999999999</v>
      </c>
      <c r="D22" s="266">
        <f t="shared" si="1"/>
        <v>55437.299999999996</v>
      </c>
      <c r="E22" s="266">
        <f t="shared" si="1"/>
        <v>50304.420000000006</v>
      </c>
      <c r="F22" s="113"/>
      <c r="G22" s="113"/>
      <c r="H22" s="113"/>
      <c r="I22" s="113"/>
      <c r="J22" s="113"/>
      <c r="K22" s="113"/>
    </row>
    <row r="23" spans="1:5" ht="29.25" customHeight="1">
      <c r="A23" s="262" t="s">
        <v>261</v>
      </c>
      <c r="B23" s="263" t="s">
        <v>262</v>
      </c>
      <c r="C23" s="264">
        <f t="shared" si="1"/>
        <v>41230.49999999999</v>
      </c>
      <c r="D23" s="264">
        <f t="shared" si="1"/>
        <v>55437.299999999996</v>
      </c>
      <c r="E23" s="264">
        <f t="shared" si="1"/>
        <v>50304.420000000006</v>
      </c>
    </row>
    <row r="24" spans="1:5" ht="67.5" customHeight="1">
      <c r="A24" s="262" t="s">
        <v>264</v>
      </c>
      <c r="B24" s="263" t="s">
        <v>263</v>
      </c>
      <c r="C24" s="264">
        <f>'ПР.№ 3 ВЕД. РАСХОДЫ 2023'!G135</f>
        <v>41230.49999999999</v>
      </c>
      <c r="D24" s="264">
        <f>'ПР.№ 3 ВЕД. РАСХОДЫ 2023'!H135</f>
        <v>55437.299999999996</v>
      </c>
      <c r="E24" s="264">
        <f>'ПР.№ 3 ВЕД. РАСХОДЫ 2023'!I135</f>
        <v>50304.420000000006</v>
      </c>
    </row>
    <row r="25" ht="18.75" customHeight="1"/>
    <row r="26" ht="17.25" customHeight="1"/>
    <row r="27" ht="16.5" customHeight="1"/>
    <row r="28" ht="17.25" customHeight="1"/>
    <row r="29" ht="16.5" customHeight="1"/>
    <row r="30" ht="15.75" customHeight="1"/>
    <row r="31" ht="16.5" customHeight="1"/>
    <row r="32" ht="18" customHeight="1"/>
  </sheetData>
  <sheetProtection/>
  <mergeCells count="8">
    <mergeCell ref="A13:A14"/>
    <mergeCell ref="B13:B14"/>
    <mergeCell ref="C13:E13"/>
    <mergeCell ref="A8:E8"/>
    <mergeCell ref="A9:E9"/>
    <mergeCell ref="A10:E10"/>
    <mergeCell ref="A11:E11"/>
    <mergeCell ref="C12:E12"/>
  </mergeCells>
  <printOptions/>
  <pageMargins left="0.7086614173228347" right="0.2362204724409449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A1" sqref="A1:F36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10.421875" style="0" customWidth="1"/>
  </cols>
  <sheetData>
    <row r="1" spans="1:5" ht="12.75">
      <c r="A1" s="49"/>
      <c r="B1" s="49"/>
      <c r="C1" s="8"/>
      <c r="D1" s="149" t="s">
        <v>241</v>
      </c>
      <c r="E1" s="50"/>
    </row>
    <row r="2" spans="1:5" ht="12.75">
      <c r="A2" s="49"/>
      <c r="B2" s="49"/>
      <c r="C2" s="8"/>
      <c r="D2" s="234" t="s">
        <v>270</v>
      </c>
      <c r="E2" s="77"/>
    </row>
    <row r="3" spans="1:5" ht="12.75">
      <c r="A3" s="49"/>
      <c r="B3" s="49"/>
      <c r="C3" s="8"/>
      <c r="D3" s="234" t="s">
        <v>234</v>
      </c>
      <c r="E3" s="77"/>
    </row>
    <row r="4" spans="1:5" ht="12.75">
      <c r="A4" s="49"/>
      <c r="B4" s="49"/>
      <c r="C4" s="8"/>
      <c r="D4" s="234" t="s">
        <v>211</v>
      </c>
      <c r="E4" s="77"/>
    </row>
    <row r="5" spans="1:5" ht="12.75">
      <c r="A5" s="49"/>
      <c r="B5" s="267"/>
      <c r="C5" s="8"/>
      <c r="D5" s="234" t="s">
        <v>569</v>
      </c>
      <c r="E5" s="77"/>
    </row>
    <row r="6" spans="1:3" ht="12.75">
      <c r="A6" s="49"/>
      <c r="B6" s="267"/>
      <c r="C6" s="8"/>
    </row>
    <row r="7" spans="1:3" ht="12.75">
      <c r="A7" s="49"/>
      <c r="B7" s="267"/>
      <c r="C7" s="8"/>
    </row>
    <row r="8" spans="1:2" ht="12.75">
      <c r="A8" s="49"/>
      <c r="B8" s="49"/>
    </row>
    <row r="9" spans="1:6" ht="38.25" customHeight="1">
      <c r="A9" s="370" t="s">
        <v>608</v>
      </c>
      <c r="B9" s="370"/>
      <c r="C9" s="370"/>
      <c r="D9" s="370"/>
      <c r="E9" s="370"/>
      <c r="F9" s="370"/>
    </row>
    <row r="10" spans="1:6" ht="12.75">
      <c r="A10" s="49"/>
      <c r="B10" s="49"/>
      <c r="D10" s="369" t="s">
        <v>243</v>
      </c>
      <c r="E10" s="369"/>
      <c r="F10" s="369"/>
    </row>
    <row r="11" spans="1:6" ht="12.75" customHeight="1">
      <c r="A11" s="372" t="s">
        <v>17</v>
      </c>
      <c r="B11" s="372" t="s">
        <v>269</v>
      </c>
      <c r="C11" s="372" t="s">
        <v>32</v>
      </c>
      <c r="D11" s="373" t="s">
        <v>77</v>
      </c>
      <c r="E11" s="374"/>
      <c r="F11" s="375"/>
    </row>
    <row r="12" spans="1:6" ht="12.75">
      <c r="A12" s="372"/>
      <c r="B12" s="372"/>
      <c r="C12" s="372"/>
      <c r="D12" s="376"/>
      <c r="E12" s="377"/>
      <c r="F12" s="378"/>
    </row>
    <row r="13" spans="1:6" ht="12.75" customHeight="1">
      <c r="A13" s="372"/>
      <c r="B13" s="372"/>
      <c r="C13" s="372"/>
      <c r="D13" s="332" t="s">
        <v>543</v>
      </c>
      <c r="E13" s="332" t="s">
        <v>544</v>
      </c>
      <c r="F13" s="332" t="s">
        <v>545</v>
      </c>
    </row>
    <row r="14" spans="1:6" ht="12.75" customHeight="1">
      <c r="A14" s="372"/>
      <c r="B14" s="372"/>
      <c r="C14" s="372"/>
      <c r="D14" s="371"/>
      <c r="E14" s="371"/>
      <c r="F14" s="371"/>
    </row>
    <row r="15" spans="1:6" ht="3.75" customHeight="1">
      <c r="A15" s="372"/>
      <c r="B15" s="372"/>
      <c r="C15" s="372"/>
      <c r="D15" s="333"/>
      <c r="E15" s="333"/>
      <c r="F15" s="333"/>
    </row>
    <row r="16" spans="1:6" ht="22.5" customHeight="1">
      <c r="A16" s="153">
        <v>1</v>
      </c>
      <c r="B16" s="268" t="s">
        <v>199</v>
      </c>
      <c r="C16" s="317" t="str">
        <f>'ПР.№ 3 ВЕД. РАСХОДЫ 2023'!E47</f>
        <v>0100010000</v>
      </c>
      <c r="D16" s="173">
        <f>'ПР.№ 3 ВЕД. РАСХОДЫ 2023'!G47</f>
        <v>1</v>
      </c>
      <c r="E16" s="173">
        <f>'ПР.№ 3 ВЕД. РАСХОДЫ 2023'!H47</f>
        <v>1</v>
      </c>
      <c r="F16" s="173">
        <f>'ПР.№ 3 ВЕД. РАСХОДЫ 2023'!I47</f>
        <v>1</v>
      </c>
    </row>
    <row r="17" spans="1:6" ht="67.5">
      <c r="A17" s="153">
        <v>2</v>
      </c>
      <c r="B17" s="268" t="s">
        <v>450</v>
      </c>
      <c r="C17" s="317" t="str">
        <f>'ПР.№ 3 ВЕД. РАСХОДЫ 2023'!E48</f>
        <v>0200010000</v>
      </c>
      <c r="D17" s="173">
        <f>'ПР.№ 3 ВЕД. РАСХОДЫ 2023'!G49</f>
        <v>8</v>
      </c>
      <c r="E17" s="173">
        <f>'ПР.№ 3 ВЕД. РАСХОДЫ 2023'!H49</f>
        <v>5</v>
      </c>
      <c r="F17" s="173">
        <f>'ПР.№ 3 ВЕД. РАСХОДЫ 2023'!I49</f>
        <v>5</v>
      </c>
    </row>
    <row r="18" spans="1:6" ht="56.25">
      <c r="A18" s="153">
        <v>3</v>
      </c>
      <c r="B18" s="269" t="s">
        <v>231</v>
      </c>
      <c r="C18" s="317" t="str">
        <f>'ПР.№ 3 ВЕД. РАСХОДЫ 2023'!E53</f>
        <v>0300010000</v>
      </c>
      <c r="D18" s="173">
        <f>'ПР.№ 3 ВЕД. РАСХОДЫ 2023'!G53</f>
        <v>12.5</v>
      </c>
      <c r="E18" s="173">
        <f>'ПР.№ 3 ВЕД. РАСХОДЫ 2023'!H53</f>
        <v>10</v>
      </c>
      <c r="F18" s="173">
        <f>'ПР.№ 3 ВЕД. РАСХОДЫ 2023'!I53</f>
        <v>10</v>
      </c>
    </row>
    <row r="19" spans="1:6" ht="33.75">
      <c r="A19" s="153">
        <v>4</v>
      </c>
      <c r="B19" s="268" t="s">
        <v>453</v>
      </c>
      <c r="C19" s="317" t="str">
        <f>'ПР.№ 3 ВЕД. РАСХОДЫ 2023'!E57</f>
        <v>0400010000</v>
      </c>
      <c r="D19" s="173">
        <f>'ПР.№ 3 ВЕД. РАСХОДЫ 2023'!G57</f>
        <v>167</v>
      </c>
      <c r="E19" s="173">
        <f>'ПР.№ 3 ВЕД. РАСХОДЫ 2023'!H57</f>
        <v>171.6</v>
      </c>
      <c r="F19" s="173">
        <f>'ПР.№ 3 ВЕД. РАСХОДЫ 2023'!I57</f>
        <v>176.5</v>
      </c>
    </row>
    <row r="20" spans="1:6" ht="45">
      <c r="A20" s="153">
        <v>5</v>
      </c>
      <c r="B20" s="268" t="s">
        <v>599</v>
      </c>
      <c r="C20" s="317" t="str">
        <f>'ПР.№ 3 ВЕД. РАСХОДЫ 2023'!E60</f>
        <v>0500010000</v>
      </c>
      <c r="D20" s="173">
        <f>'ПР.№ 3 ВЕД. РАСХОДЫ 2023'!G60</f>
        <v>1</v>
      </c>
      <c r="E20" s="173">
        <f>'ПР.№ 3 ВЕД. РАСХОДЫ 2023'!H60</f>
        <v>1</v>
      </c>
      <c r="F20" s="173">
        <f>'ПР.№ 3 ВЕД. РАСХОДЫ 2023'!I60</f>
        <v>1</v>
      </c>
    </row>
    <row r="21" spans="1:6" ht="22.5">
      <c r="A21" s="153">
        <v>6</v>
      </c>
      <c r="B21" s="268" t="s">
        <v>451</v>
      </c>
      <c r="C21" s="317" t="str">
        <f>'ПР.№ 3 ВЕД. РАСХОДЫ 2023'!E63</f>
        <v>0600010000</v>
      </c>
      <c r="D21" s="173">
        <f>'ПР.№ 3 ВЕД. РАСХОДЫ 2023'!G63</f>
        <v>2868.4</v>
      </c>
      <c r="E21" s="173">
        <f>'ПР.№ 3 ВЕД. РАСХОДЫ 2023'!H63</f>
        <v>5737</v>
      </c>
      <c r="F21" s="173">
        <f>'ПР.№ 3 ВЕД. РАСХОДЫ 2023'!I63</f>
        <v>5865.000000000001</v>
      </c>
    </row>
    <row r="22" spans="1:6" ht="22.5">
      <c r="A22" s="153">
        <v>7</v>
      </c>
      <c r="B22" s="268" t="s">
        <v>113</v>
      </c>
      <c r="C22" s="317" t="str">
        <f>'ПР.№ 3 ВЕД. РАСХОДЫ 2023'!E72</f>
        <v>0700010000</v>
      </c>
      <c r="D22" s="173">
        <f>'ПР.№ 3 ВЕД. РАСХОДЫ 2023'!G72</f>
        <v>2246.7</v>
      </c>
      <c r="E22" s="173">
        <f>'ПР.№ 3 ВЕД. РАСХОДЫ 2023'!H72</f>
        <v>2426.4</v>
      </c>
      <c r="F22" s="173">
        <f>'ПР.№ 3 ВЕД. РАСХОДЫ 2023'!I72</f>
        <v>2534.8</v>
      </c>
    </row>
    <row r="23" spans="1:6" ht="48" customHeight="1">
      <c r="A23" s="153">
        <v>8</v>
      </c>
      <c r="B23" s="268" t="s">
        <v>605</v>
      </c>
      <c r="C23" s="317" t="str">
        <f>'ПР.№ 3 ВЕД. РАСХОДЫ 2023'!E82</f>
        <v>0800010000</v>
      </c>
      <c r="D23" s="173">
        <f>'ПР.№ 3 ВЕД. РАСХОДЫ 2023'!G82</f>
        <v>1</v>
      </c>
      <c r="E23" s="173">
        <f>'ПР.№ 3 ВЕД. РАСХОДЫ 2023'!H82</f>
        <v>8</v>
      </c>
      <c r="F23" s="173">
        <f>'ПР.№ 3 ВЕД. РАСХОДЫ 2023'!I82</f>
        <v>1</v>
      </c>
    </row>
    <row r="24" spans="1:6" ht="23.25" customHeight="1">
      <c r="A24" s="153">
        <v>9</v>
      </c>
      <c r="B24" s="268" t="s">
        <v>537</v>
      </c>
      <c r="C24" s="317" t="str">
        <f>'ПР.№ 3 ВЕД. РАСХОДЫ 2023'!E89</f>
        <v>0900010000</v>
      </c>
      <c r="D24" s="173">
        <f>'ПР.№ 3 ВЕД. РАСХОДЫ 2023'!G89</f>
        <v>56</v>
      </c>
      <c r="E24" s="173">
        <f>'ПР.№ 3 ВЕД. РАСХОДЫ 2023'!H89</f>
        <v>60</v>
      </c>
      <c r="F24" s="173">
        <f>'ПР.№ 3 ВЕД. РАСХОДЫ 2023'!I89</f>
        <v>62</v>
      </c>
    </row>
    <row r="25" spans="1:6" ht="62.25" customHeight="1">
      <c r="A25" s="153">
        <v>10</v>
      </c>
      <c r="B25" s="268" t="s">
        <v>606</v>
      </c>
      <c r="C25" s="317" t="str">
        <f>'ПР.№ 3 ВЕД. РАСХОДЫ 2023'!E91</f>
        <v>1000010000</v>
      </c>
      <c r="D25" s="173">
        <f>'ПР.№ 3 ВЕД. РАСХОДЫ 2023'!G91</f>
        <v>8.5</v>
      </c>
      <c r="E25" s="173">
        <f>'ПР.№ 3 ВЕД. РАСХОДЫ 2023'!H91</f>
        <v>10</v>
      </c>
      <c r="F25" s="173">
        <f>'ПР.№ 3 ВЕД. РАСХОДЫ 2023'!I91</f>
        <v>11</v>
      </c>
    </row>
    <row r="26" spans="1:6" ht="45.75" customHeight="1">
      <c r="A26" s="153">
        <v>11</v>
      </c>
      <c r="B26" s="268" t="s">
        <v>534</v>
      </c>
      <c r="C26" s="317" t="str">
        <f>'ПР.№ 3 ВЕД. РАСХОДЫ 2023'!E93</f>
        <v>1100010000</v>
      </c>
      <c r="D26" s="173">
        <f>'ПР.№ 3 ВЕД. РАСХОДЫ 2023'!G93</f>
        <v>1</v>
      </c>
      <c r="E26" s="173">
        <f>'ПР.№ 3 ВЕД. РАСХОДЫ 2023'!H93</f>
        <v>8</v>
      </c>
      <c r="F26" s="173">
        <f>'ПР.№ 3 ВЕД. РАСХОДЫ 2023'!I93</f>
        <v>1</v>
      </c>
    </row>
    <row r="27" spans="1:6" ht="90.75" customHeight="1">
      <c r="A27" s="153">
        <v>12</v>
      </c>
      <c r="B27" s="268" t="s">
        <v>600</v>
      </c>
      <c r="C27" s="317" t="str">
        <f>'ПР.№ 3 ВЕД. РАСХОДЫ 2023'!E96</f>
        <v>1300010000</v>
      </c>
      <c r="D27" s="173">
        <f>'ПР.№ 3 ВЕД. РАСХОДЫ 2023'!G97</f>
        <v>13.4</v>
      </c>
      <c r="E27" s="173">
        <f>'ПР.№ 3 ВЕД. РАСХОДЫ 2023'!H97</f>
        <v>10</v>
      </c>
      <c r="F27" s="173">
        <f>'ПР.№ 3 ВЕД. РАСХОДЫ 2023'!I97</f>
        <v>11</v>
      </c>
    </row>
    <row r="28" spans="1:6" ht="58.5" customHeight="1">
      <c r="A28" s="153">
        <v>13</v>
      </c>
      <c r="B28" s="269" t="s">
        <v>230</v>
      </c>
      <c r="C28" s="317" t="str">
        <f>'ПР.№ 3 ВЕД. РАСХОДЫ 2023'!E95</f>
        <v>1200010000</v>
      </c>
      <c r="D28" s="173">
        <f>'ПР.№ 3 ВЕД. РАСХОДЫ 2023'!G95</f>
        <v>1</v>
      </c>
      <c r="E28" s="173">
        <f>'ПР.№ 3 ВЕД. РАСХОДЫ 2023'!H95</f>
        <v>8</v>
      </c>
      <c r="F28" s="173">
        <f>'ПР.№ 3 ВЕД. РАСХОДЫ 2023'!I95</f>
        <v>1</v>
      </c>
    </row>
    <row r="29" spans="1:6" ht="33.75">
      <c r="A29" s="153">
        <v>14</v>
      </c>
      <c r="B29" s="268" t="s">
        <v>120</v>
      </c>
      <c r="C29" s="317" t="str">
        <f>'ПР.№ 3 ВЕД. РАСХОДЫ 2023'!E105</f>
        <v>1400010000</v>
      </c>
      <c r="D29" s="173">
        <f>'ПР.№ 3 ВЕД. РАСХОДЫ 2023'!G105</f>
        <v>1020</v>
      </c>
      <c r="E29" s="173">
        <f>'ПР.№ 3 ВЕД. РАСХОДЫ 2023'!H105</f>
        <v>1066</v>
      </c>
      <c r="F29" s="173">
        <f>'ПР.№ 3 ВЕД. РАСХОДЫ 2023'!I105</f>
        <v>1118</v>
      </c>
    </row>
    <row r="30" spans="1:6" ht="61.5" customHeight="1">
      <c r="A30" s="153">
        <v>15</v>
      </c>
      <c r="B30" s="268" t="s">
        <v>601</v>
      </c>
      <c r="C30" s="317" t="str">
        <f>'ПР.№ 3 ВЕД. РАСХОДЫ 2023'!E107</f>
        <v>1500010000</v>
      </c>
      <c r="D30" s="173">
        <f>'ПР.№ 3 ВЕД. РАСХОДЫ 2023'!G107</f>
        <v>94</v>
      </c>
      <c r="E30" s="173">
        <f>'ПР.№ 3 ВЕД. РАСХОДЫ 2023'!H107</f>
        <v>98.6</v>
      </c>
      <c r="F30" s="173">
        <f>'ПР.№ 3 ВЕД. РАСХОДЫ 2023'!I107</f>
        <v>103</v>
      </c>
    </row>
    <row r="31" spans="1:6" ht="45">
      <c r="A31" s="153">
        <v>16</v>
      </c>
      <c r="B31" s="268" t="s">
        <v>602</v>
      </c>
      <c r="C31" s="317" t="str">
        <f>'ПР.№ 3 ВЕД. РАСХОДЫ 2023'!E109</f>
        <v>1600010000</v>
      </c>
      <c r="D31" s="173">
        <f>'ПР.№ 3 ВЕД. РАСХОДЫ 2023'!G109</f>
        <v>160</v>
      </c>
      <c r="E31" s="173">
        <f>'ПР.№ 3 ВЕД. РАСХОДЫ 2023'!H109</f>
        <v>168</v>
      </c>
      <c r="F31" s="173">
        <f>'ПР.№ 3 ВЕД. РАСХОДЫ 2023'!I109</f>
        <v>175</v>
      </c>
    </row>
    <row r="32" spans="1:6" ht="56.25">
      <c r="A32" s="153">
        <v>17</v>
      </c>
      <c r="B32" s="268" t="s">
        <v>603</v>
      </c>
      <c r="C32" s="317" t="str">
        <f>'ПР.№ 3 ВЕД. РАСХОДЫ 2023'!E111</f>
        <v>1700010000</v>
      </c>
      <c r="D32" s="173">
        <f>'ПР.№ 3 ВЕД. РАСХОДЫ 2023'!G111</f>
        <v>250</v>
      </c>
      <c r="E32" s="173">
        <f>'ПР.№ 3 ВЕД. РАСХОДЫ 2023'!H111</f>
        <v>262</v>
      </c>
      <c r="F32" s="173">
        <f>'ПР.№ 3 ВЕД. РАСХОДЫ 2023'!I111</f>
        <v>274</v>
      </c>
    </row>
    <row r="33" spans="1:6" ht="105" customHeight="1">
      <c r="A33" s="153">
        <v>18</v>
      </c>
      <c r="B33" s="268" t="s">
        <v>604</v>
      </c>
      <c r="C33" s="317" t="str">
        <f>'ПР.№ 3 ВЕД. РАСХОДЫ 2023'!E113</f>
        <v>1800010000</v>
      </c>
      <c r="D33" s="173">
        <f>'ПР.№ 3 ВЕД. РАСХОДЫ 2023'!G113</f>
        <v>10.2</v>
      </c>
      <c r="E33" s="173">
        <f>'ПР.№ 3 ВЕД. РАСХОДЫ 2023'!H113</f>
        <v>5</v>
      </c>
      <c r="F33" s="173">
        <f>'ПР.№ 3 ВЕД. РАСХОДЫ 2023'!I113</f>
        <v>8</v>
      </c>
    </row>
    <row r="34" spans="1:6" ht="81.75" customHeight="1">
      <c r="A34" s="153">
        <v>19</v>
      </c>
      <c r="B34" s="268" t="s">
        <v>607</v>
      </c>
      <c r="C34" s="317" t="str">
        <f>'ПР.№ 3 ВЕД. РАСХОДЫ 2023'!E129</f>
        <v>1900010000</v>
      </c>
      <c r="D34" s="173">
        <f>'ПР.№ 3 ВЕД. РАСХОДЫ 2023'!G129</f>
        <v>120</v>
      </c>
      <c r="E34" s="173">
        <f>'ПР.№ 3 ВЕД. РАСХОДЫ 2023'!H129</f>
        <v>126</v>
      </c>
      <c r="F34" s="173">
        <f>'ПР.№ 3 ВЕД. РАСХОДЫ 2023'!I129</f>
        <v>132</v>
      </c>
    </row>
    <row r="35" spans="1:6" ht="48" customHeight="1">
      <c r="A35" s="153">
        <v>20</v>
      </c>
      <c r="B35" s="270" t="s">
        <v>452</v>
      </c>
      <c r="C35" s="317" t="str">
        <f>'ПР.№ 3 ВЕД. РАСХОДЫ 2023'!E133</f>
        <v>2000010000</v>
      </c>
      <c r="D35" s="173">
        <f>'ПР.№ 3 ВЕД. РАСХОДЫ 2023'!G133</f>
        <v>714.9</v>
      </c>
      <c r="E35" s="173">
        <f>'ПР.№ 3 ВЕД. РАСХОДЫ 2023'!H133</f>
        <v>749.7</v>
      </c>
      <c r="F35" s="173">
        <f>'ПР.№ 3 ВЕД. РАСХОДЫ 2023'!I133</f>
        <v>783.9</v>
      </c>
    </row>
    <row r="36" spans="1:6" ht="11.25" customHeight="1">
      <c r="A36" s="138"/>
      <c r="B36" s="271" t="s">
        <v>195</v>
      </c>
      <c r="C36" s="305"/>
      <c r="D36" s="318">
        <f>SUM(D16:D35)</f>
        <v>7754.599999999999</v>
      </c>
      <c r="E36" s="318">
        <f>SUM(E16:E35)</f>
        <v>10931.300000000001</v>
      </c>
      <c r="F36" s="318">
        <f>SUM(F16:F35)</f>
        <v>11274.2</v>
      </c>
    </row>
  </sheetData>
  <sheetProtection/>
  <mergeCells count="9">
    <mergeCell ref="D10:F10"/>
    <mergeCell ref="A9:F9"/>
    <mergeCell ref="F13:F15"/>
    <mergeCell ref="C11:C15"/>
    <mergeCell ref="D11:F12"/>
    <mergeCell ref="A11:A15"/>
    <mergeCell ref="B11:B15"/>
    <mergeCell ref="D13:D15"/>
    <mergeCell ref="E13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:G15"/>
    </sheetView>
  </sheetViews>
  <sheetFormatPr defaultColWidth="9.140625" defaultRowHeight="12.75"/>
  <cols>
    <col min="2" max="2" width="19.28125" style="0" customWidth="1"/>
    <col min="3" max="3" width="33.421875" style="0" customWidth="1"/>
    <col min="4" max="4" width="9.140625" style="0" customWidth="1"/>
  </cols>
  <sheetData>
    <row r="1" spans="1:6" ht="12.75">
      <c r="A1" s="49"/>
      <c r="B1" s="49"/>
      <c r="C1" s="49"/>
      <c r="D1" s="149" t="s">
        <v>584</v>
      </c>
      <c r="E1" s="137"/>
      <c r="F1" s="49"/>
    </row>
    <row r="2" spans="1:6" ht="12.75">
      <c r="A2" s="49"/>
      <c r="B2" s="49"/>
      <c r="C2" s="49"/>
      <c r="D2" s="137" t="s">
        <v>270</v>
      </c>
      <c r="E2" s="137"/>
      <c r="F2" s="49"/>
    </row>
    <row r="3" spans="1:6" ht="12.75">
      <c r="A3" s="49"/>
      <c r="B3" s="49"/>
      <c r="C3" s="49"/>
      <c r="D3" s="137" t="s">
        <v>234</v>
      </c>
      <c r="E3" s="137"/>
      <c r="F3" s="49"/>
    </row>
    <row r="4" spans="1:6" ht="12.75">
      <c r="A4" s="49"/>
      <c r="B4" s="49"/>
      <c r="C4" s="49"/>
      <c r="D4" s="137" t="s">
        <v>211</v>
      </c>
      <c r="E4" s="137"/>
      <c r="F4" s="49"/>
    </row>
    <row r="5" spans="1:6" ht="12.75">
      <c r="A5" s="49"/>
      <c r="B5" s="49"/>
      <c r="C5" s="49"/>
      <c r="D5" s="137" t="s">
        <v>619</v>
      </c>
      <c r="E5" s="137"/>
      <c r="F5" s="49"/>
    </row>
    <row r="6" spans="1:6" ht="12.75">
      <c r="A6" s="49"/>
      <c r="B6" s="49"/>
      <c r="C6" s="49"/>
      <c r="D6" s="49"/>
      <c r="E6" s="49"/>
      <c r="F6" s="49"/>
    </row>
    <row r="7" spans="1:6" ht="12.75">
      <c r="A7" s="49"/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382" t="s">
        <v>583</v>
      </c>
      <c r="C9" s="382"/>
      <c r="D9" s="382"/>
      <c r="E9" s="382"/>
      <c r="F9" s="382"/>
    </row>
    <row r="10" spans="1:6" ht="36.75" customHeight="1">
      <c r="A10" s="319"/>
      <c r="B10" s="381" t="s">
        <v>618</v>
      </c>
      <c r="C10" s="381"/>
      <c r="D10" s="381"/>
      <c r="E10" s="381"/>
      <c r="F10" s="381"/>
    </row>
    <row r="11" spans="1:6" ht="12.75">
      <c r="A11" s="49"/>
      <c r="B11" s="49"/>
      <c r="C11" s="49"/>
      <c r="D11" s="272" t="s">
        <v>273</v>
      </c>
      <c r="E11" s="49"/>
      <c r="F11" s="49"/>
    </row>
    <row r="12" spans="1:6" ht="17.25" customHeight="1">
      <c r="A12" s="49"/>
      <c r="B12" s="379" t="s">
        <v>272</v>
      </c>
      <c r="C12" s="379" t="s">
        <v>271</v>
      </c>
      <c r="D12" s="383" t="s">
        <v>200</v>
      </c>
      <c r="E12" s="383"/>
      <c r="F12" s="383"/>
    </row>
    <row r="13" spans="1:6" ht="24.75" customHeight="1">
      <c r="A13" s="49"/>
      <c r="B13" s="380"/>
      <c r="C13" s="380"/>
      <c r="D13" s="151" t="s">
        <v>543</v>
      </c>
      <c r="E13" s="151" t="s">
        <v>544</v>
      </c>
      <c r="F13" s="151" t="s">
        <v>545</v>
      </c>
    </row>
    <row r="14" spans="1:6" ht="93" customHeight="1">
      <c r="A14" s="49"/>
      <c r="B14" s="161" t="s">
        <v>420</v>
      </c>
      <c r="C14" s="165" t="s">
        <v>122</v>
      </c>
      <c r="D14" s="273">
        <f>'ПР.№ 3 ВЕД. РАСХОДЫ 2023'!G122</f>
        <v>1682.9</v>
      </c>
      <c r="E14" s="273">
        <f>'ПР.№ 3 ВЕД. РАСХОДЫ 2023'!H122</f>
        <v>1764.8</v>
      </c>
      <c r="F14" s="273">
        <f>'ПР.№ 3 ВЕД. РАСХОДЫ 2023'!I122</f>
        <v>1845.5</v>
      </c>
    </row>
    <row r="15" spans="1:6" ht="19.5" customHeight="1">
      <c r="A15" s="49"/>
      <c r="B15" s="138"/>
      <c r="C15" s="271" t="s">
        <v>195</v>
      </c>
      <c r="D15" s="154">
        <f>D14</f>
        <v>1682.9</v>
      </c>
      <c r="E15" s="154">
        <f>E14</f>
        <v>1764.8</v>
      </c>
      <c r="F15" s="154">
        <f>F14</f>
        <v>1845.5</v>
      </c>
    </row>
    <row r="16" spans="1:6" ht="12.75">
      <c r="A16" s="49"/>
      <c r="B16" s="49"/>
      <c r="C16" s="49"/>
      <c r="D16" s="49"/>
      <c r="E16" s="49"/>
      <c r="F16" s="49"/>
    </row>
    <row r="23" ht="12.75">
      <c r="H23" s="1"/>
    </row>
  </sheetData>
  <sheetProtection/>
  <mergeCells count="5">
    <mergeCell ref="B12:B13"/>
    <mergeCell ref="C12:C13"/>
    <mergeCell ref="B10:F10"/>
    <mergeCell ref="B9:F9"/>
    <mergeCell ref="D12:F1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42.00390625" style="0" customWidth="1"/>
    <col min="4" max="4" width="11.421875" style="0" customWidth="1"/>
  </cols>
  <sheetData>
    <row r="1" spans="1:6" ht="12.75">
      <c r="A1" s="49"/>
      <c r="B1" s="49"/>
      <c r="C1" s="344" t="s">
        <v>585</v>
      </c>
      <c r="D1" s="344"/>
      <c r="E1" s="344"/>
      <c r="F1" s="344"/>
    </row>
    <row r="2" spans="1:6" ht="12.75">
      <c r="A2" s="49"/>
      <c r="B2" s="49"/>
      <c r="C2" s="357" t="s">
        <v>309</v>
      </c>
      <c r="D2" s="357"/>
      <c r="E2" s="357"/>
      <c r="F2" s="357"/>
    </row>
    <row r="3" spans="1:6" ht="12.75">
      <c r="A3" s="49"/>
      <c r="B3" s="49"/>
      <c r="C3" s="357" t="s">
        <v>310</v>
      </c>
      <c r="D3" s="357"/>
      <c r="E3" s="357"/>
      <c r="F3" s="357"/>
    </row>
    <row r="4" spans="1:6" ht="12.75">
      <c r="A4" s="49"/>
      <c r="B4" s="49"/>
      <c r="C4" s="357" t="s">
        <v>311</v>
      </c>
      <c r="D4" s="357"/>
      <c r="E4" s="357"/>
      <c r="F4" s="357"/>
    </row>
    <row r="5" spans="1:6" ht="12.75">
      <c r="A5" s="49"/>
      <c r="B5" s="49"/>
      <c r="C5" s="357" t="s">
        <v>546</v>
      </c>
      <c r="D5" s="357"/>
      <c r="E5" s="357"/>
      <c r="F5" s="357"/>
    </row>
    <row r="6" spans="1:5" ht="12.75">
      <c r="A6" s="49"/>
      <c r="B6" s="49"/>
      <c r="C6" s="49"/>
      <c r="D6" s="49"/>
      <c r="E6" s="49"/>
    </row>
    <row r="7" spans="1:5" ht="12.75">
      <c r="A7" s="49"/>
      <c r="B7" s="49"/>
      <c r="C7" s="49"/>
      <c r="D7" s="49"/>
      <c r="E7" s="49"/>
    </row>
    <row r="8" spans="1:6" ht="12.75" customHeight="1">
      <c r="A8" s="386" t="s">
        <v>586</v>
      </c>
      <c r="B8" s="386"/>
      <c r="C8" s="386"/>
      <c r="D8" s="386"/>
      <c r="E8" s="386"/>
      <c r="F8" s="386"/>
    </row>
    <row r="9" spans="1:6" ht="12.75">
      <c r="A9" s="386"/>
      <c r="B9" s="386"/>
      <c r="C9" s="386"/>
      <c r="D9" s="386"/>
      <c r="E9" s="386"/>
      <c r="F9" s="386"/>
    </row>
    <row r="10" spans="1:6" ht="12.75">
      <c r="A10" s="386"/>
      <c r="B10" s="386"/>
      <c r="C10" s="386"/>
      <c r="D10" s="386"/>
      <c r="E10" s="386"/>
      <c r="F10" s="386"/>
    </row>
    <row r="11" spans="1:6" ht="12.75">
      <c r="A11" s="386"/>
      <c r="B11" s="386"/>
      <c r="C11" s="386"/>
      <c r="D11" s="386"/>
      <c r="E11" s="386"/>
      <c r="F11" s="386"/>
    </row>
    <row r="12" spans="1:5" ht="3.75" customHeight="1">
      <c r="A12" s="49"/>
      <c r="B12" s="49"/>
      <c r="C12" s="49"/>
      <c r="D12" s="49"/>
      <c r="E12" s="49"/>
    </row>
    <row r="13" spans="1:5" ht="12.75">
      <c r="A13" s="49"/>
      <c r="B13" s="49"/>
      <c r="C13" s="49"/>
      <c r="D13" s="150" t="s">
        <v>273</v>
      </c>
      <c r="E13" s="49"/>
    </row>
    <row r="14" spans="1:6" ht="21.75" customHeight="1">
      <c r="A14" s="390" t="s">
        <v>17</v>
      </c>
      <c r="B14" s="392" t="s">
        <v>274</v>
      </c>
      <c r="C14" s="393"/>
      <c r="D14" s="383" t="s">
        <v>200</v>
      </c>
      <c r="E14" s="383"/>
      <c r="F14" s="383"/>
    </row>
    <row r="15" spans="1:6" ht="12.75" customHeight="1">
      <c r="A15" s="391"/>
      <c r="B15" s="394"/>
      <c r="C15" s="395"/>
      <c r="D15" s="151" t="s">
        <v>543</v>
      </c>
      <c r="E15" s="151" t="s">
        <v>544</v>
      </c>
      <c r="F15" s="151" t="s">
        <v>545</v>
      </c>
    </row>
    <row r="16" spans="1:6" ht="44.25" customHeight="1">
      <c r="A16" s="153">
        <v>1</v>
      </c>
      <c r="B16" s="384" t="s">
        <v>531</v>
      </c>
      <c r="C16" s="385"/>
      <c r="D16" s="306">
        <f>'ПР.№1 ДОХОДЫ 2023'!E35</f>
        <v>17571.5</v>
      </c>
      <c r="E16" s="306">
        <f>'ПР.№1 ДОХОДЫ 2023'!F35</f>
        <v>17860.7</v>
      </c>
      <c r="F16" s="306">
        <f>'ПР.№1 ДОХОДЫ 2023'!G35</f>
        <v>18003.9</v>
      </c>
    </row>
    <row r="17" spans="1:6" ht="49.5" customHeight="1">
      <c r="A17" s="153">
        <v>3</v>
      </c>
      <c r="B17" s="384" t="s">
        <v>12</v>
      </c>
      <c r="C17" s="385"/>
      <c r="D17" s="152">
        <f>'ПР.№1 ДОХОДЫ 2023'!E38</f>
        <v>2214.9</v>
      </c>
      <c r="E17" s="152">
        <f>'ПР.№1 ДОХОДЫ 2023'!F38</f>
        <v>2322.4</v>
      </c>
      <c r="F17" s="152">
        <f>'ПР.№1 ДОХОДЫ 2023'!G38</f>
        <v>2428.4</v>
      </c>
    </row>
    <row r="18" spans="1:6" ht="42.75" customHeight="1">
      <c r="A18" s="153">
        <v>4</v>
      </c>
      <c r="B18" s="384" t="s">
        <v>14</v>
      </c>
      <c r="C18" s="385"/>
      <c r="D18" s="152">
        <f>'ПР.№1 ДОХОДЫ 2023'!E42</f>
        <v>1682.9</v>
      </c>
      <c r="E18" s="152">
        <f>'ПР.№1 ДОХОДЫ 2023'!F42</f>
        <v>1764.8</v>
      </c>
      <c r="F18" s="152">
        <f>'ПР.№1 ДОХОДЫ 2023'!G42</f>
        <v>1845.5</v>
      </c>
    </row>
    <row r="19" spans="1:8" ht="36.75" customHeight="1">
      <c r="A19" s="153">
        <v>5</v>
      </c>
      <c r="B19" s="384" t="s">
        <v>71</v>
      </c>
      <c r="C19" s="385"/>
      <c r="D19" s="273">
        <f>'ПР.№1 ДОХОДЫ 2023'!E43</f>
        <v>749.9</v>
      </c>
      <c r="E19" s="273">
        <f>'ПР.№1 ДОХОДЫ 2023'!F43</f>
        <v>786.4</v>
      </c>
      <c r="F19" s="273">
        <f>'ПР.№1 ДОХОДЫ 2023'!G43</f>
        <v>822.3</v>
      </c>
      <c r="H19" s="1"/>
    </row>
    <row r="20" spans="1:6" ht="89.25" customHeight="1">
      <c r="A20" s="153">
        <v>6</v>
      </c>
      <c r="B20" s="384" t="s">
        <v>276</v>
      </c>
      <c r="C20" s="385"/>
      <c r="D20" s="153">
        <f>'ПР.№1 ДОХОДЫ 2023'!E39</f>
        <v>8.8</v>
      </c>
      <c r="E20" s="153">
        <f>'ПР.№1 ДОХОДЫ 2023'!F39</f>
        <v>9.2</v>
      </c>
      <c r="F20" s="153">
        <f>'ПР.№1 ДОХОДЫ 2023'!G39</f>
        <v>9.6</v>
      </c>
    </row>
    <row r="21" spans="1:6" ht="12.75">
      <c r="A21" s="387" t="s">
        <v>195</v>
      </c>
      <c r="B21" s="388"/>
      <c r="C21" s="389"/>
      <c r="D21" s="154">
        <f>SUM(D16:D20)</f>
        <v>22228.000000000004</v>
      </c>
      <c r="E21" s="154">
        <f>SUM(E16:E20)</f>
        <v>22743.500000000004</v>
      </c>
      <c r="F21" s="154">
        <f>SUM(F16:F20)</f>
        <v>23109.7</v>
      </c>
    </row>
  </sheetData>
  <sheetProtection/>
  <mergeCells count="15">
    <mergeCell ref="B19:C19"/>
    <mergeCell ref="B20:C20"/>
    <mergeCell ref="A21:C21"/>
    <mergeCell ref="A14:A15"/>
    <mergeCell ref="B14:C15"/>
    <mergeCell ref="B16:C16"/>
    <mergeCell ref="B17:C17"/>
    <mergeCell ref="C1:F1"/>
    <mergeCell ref="C2:F2"/>
    <mergeCell ref="C3:F3"/>
    <mergeCell ref="C4:F4"/>
    <mergeCell ref="C5:F5"/>
    <mergeCell ref="B18:C18"/>
    <mergeCell ref="D14:F14"/>
    <mergeCell ref="A8:F11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2022-11-02T09:19:06Z</cp:lastPrinted>
  <dcterms:created xsi:type="dcterms:W3CDTF">1996-10-08T23:32:33Z</dcterms:created>
  <dcterms:modified xsi:type="dcterms:W3CDTF">2022-11-07T08:05:46Z</dcterms:modified>
  <cp:category/>
  <cp:version/>
  <cp:contentType/>
  <cp:contentStatus/>
</cp:coreProperties>
</file>